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Sheet1!$2:$6</definedName>
  </definedNames>
  <calcPr calcId="144525" concurrentCalc="0"/>
</workbook>
</file>

<file path=xl/sharedStrings.xml><?xml version="1.0" encoding="utf-8"?>
<sst xmlns="http://schemas.openxmlformats.org/spreadsheetml/2006/main" count="272" uniqueCount="227">
  <si>
    <t>附件1：</t>
  </si>
  <si>
    <t>龙胜各族自治县70周年县庆项目进度表</t>
  </si>
  <si>
    <t>编制单位：龙胜各族自治县发展和改革局
重大项目建设和营商环境管理服务中心</t>
  </si>
  <si>
    <t>时间：2021年9月29日</t>
  </si>
  <si>
    <t>单位：万元</t>
  </si>
  <si>
    <t>序号</t>
  </si>
  <si>
    <t>项目名称</t>
  </si>
  <si>
    <t>建设规模及内容</t>
  </si>
  <si>
    <t>计划总投资</t>
  </si>
  <si>
    <t>上级资金到位情况</t>
  </si>
  <si>
    <t>项目开工累计完成投资</t>
  </si>
  <si>
    <t>其中，2021年1月至当月累计完成投资</t>
  </si>
  <si>
    <t>计划竣工时间</t>
  </si>
  <si>
    <t>项目建设进度及完成情况描述</t>
  </si>
  <si>
    <t>项目建设存在的困难和问题以及需协调解决的事项</t>
  </si>
  <si>
    <t>下一步（或下个月）
建设工作思路</t>
  </si>
  <si>
    <t>联系县领导</t>
  </si>
  <si>
    <t>责任单位</t>
  </si>
  <si>
    <t>项目业主</t>
  </si>
  <si>
    <t>填报人
及联系电话</t>
  </si>
  <si>
    <t>合计</t>
  </si>
  <si>
    <t>龙胜县生态旅游扶贫大环线瓢里至平等（野牛坳）公路改建工程项目-瓢里至乐江段</t>
  </si>
  <si>
    <t>路线总长15公里。采用二级公路标准，设计速度40Km/h，路基宽度8.5米；全线采用沥青混凝土路面。</t>
  </si>
  <si>
    <t>2021.10.30完工</t>
  </si>
  <si>
    <t>截至目前完成成型路基13.5千米全部完成，级配碎石完成13千米，水稳完成13千米、沥青下面层完成10千米。隧道完成初衬740米，二衬完成740米。6座桥梁的主体结构完成施工，剩余金都桥桥面铺装。挡土墙完成31800m³，涵洞完成1200米。完成总体施工进度完成91.5%。</t>
  </si>
  <si>
    <t>县财政统筹使用了4120万元，县级自筹配套资金紧张。</t>
  </si>
  <si>
    <t>完成路面工程、桥面铺装以及附属工程。</t>
  </si>
  <si>
    <t>杨桂姬
何彦泽
蒋文明</t>
  </si>
  <si>
    <t>交通运输局</t>
  </si>
  <si>
    <t>黄功林13807830281</t>
  </si>
  <si>
    <t>龙胜县生态旅游扶贫大环线瓢里至平等（野牛坳）公路改建工程项目-乐江至平等段（PPP项目）</t>
  </si>
  <si>
    <t>路线总长36公里。主线乐江至平等线长25公里，采用二级公路标准，设计速度40Km/h，路基宽度8.5米；野牛坳连接线路线长11公里，采用三级公路标准，设计速度30Km/h，路基宽度8.5米，全线采用沥青混凝土路面。</t>
  </si>
  <si>
    <t>2021-2023</t>
  </si>
  <si>
    <t>交通运输局和社会资本方进行合同谈判进行中。</t>
  </si>
  <si>
    <t>——</t>
  </si>
  <si>
    <t>1.督促广西路桥集团与实施单位进行合同谈判，签订PPP项目合同等协议；
2.组建项目公司；
3.督促征地组进场征地拆迁。</t>
  </si>
  <si>
    <t>郑明旺
梁文星
蒋文明</t>
  </si>
  <si>
    <t>广西路桥集团</t>
  </si>
  <si>
    <t>李文辉13768727313</t>
  </si>
  <si>
    <t>龙胜至湖南城步高速公路</t>
  </si>
  <si>
    <t>桂林段全长约33千米，双向四车道，路基宽26米，设计时速100千米/小时。</t>
  </si>
  <si>
    <t>2020-2024</t>
  </si>
  <si>
    <t>1.前期工作：2020年2月28日工可获批，9月5日初步设计获批；2021年2月2日召开两阶段施工图设计文件审查会；目前施工图设计文件（除房建部分外）已经报厅审批；正在进行用地报批手续办理。
2.征地拆迁工作：永久用地计划征地2970亩，完成征地3078.551亩，占比103.7%；全线计划迁移坟墓450座，完成坟墓迁移调查登记确权639座，已签协议迁坟636座，完成迁移623座，占比138.4%；房屋拆迁调查登记101座，已完成房屋评估，累计签订房屋拆除协议45座，占比45%。临时用地计划征用约1730亩，完成征地1678.7亩，占比94.4%。
3.工程建设方面：
路基工程累计完成51.3%，其中路基土石方完成73.9%，路基防护完成41.6%；桥涵工程累计完成25.1%，其中桥梁下构完成43.7%，涵洞通道完成63.6%；隧道工程累计完成21.6%；其他工程完成52.0%。</t>
  </si>
  <si>
    <t>受手续办理影响，施工风险大
1.因管理中心、泗水服务区在桑江引用水源保护区范围，目前，涉及的取水口未完成迁移，在此范围内的施工面临环保处罚风险，且影响管理中心、服务区建设。
2.因受用林指标未解决影响批复，存在违规用林风险。目前林可资料和《保护树木栽植方案》已报自治区林业厅审批。
3.因建设用地报批手续尚未完成，存在违法用地风险。待林可批复、耕地占补指标落实、补划及衔接方案批复、勘测定界批复、失地农民社保方案批复等五项工作完成后，建设用地手续方能组卷上报。
4.主线涉及电站高压输水管道、硅晶厂需迁改，涉及费用高，就补偿事宜尚未达成一致。
5.临电接入受当地电力容量限制，需设置专线接入变压器62台，目前仅接入19台，大多数桥梁隧道施工现场使用发电机取电，施工效率低；主线内涉及的电力尚未迁改，权属单位就迁改方案还在审核，影响部分路段施工。</t>
  </si>
  <si>
    <t>1.工程建设方面 
10月份一是继续开展临建建设，推进预制梁场的建设工作，推进临时便道便桥和电力设施迁改施工。二是继续推进实体工程建设，继续开展龙胜北互通等路基段土石方、边坡防护、路基排水及桩号范围内的涵洞通道施工；继续开展民合特大桥等已开工桥梁的下构施工，积极推进湾丘水2号大桥等桥梁的开工建设；继续开展隧道开挖初支以及二衬施工。
2.征地拆迁方面
10月份计划基本完成主线征地交地，房屋拆迁累计完成80%。
3.投资完成方面
10月份计划完成投资11828万元。</t>
  </si>
  <si>
    <t>雷  陈
黄  强
梁德锋
张初有
吴耿心</t>
  </si>
  <si>
    <t>两高办</t>
  </si>
  <si>
    <t>广西北部湾投资集团</t>
  </si>
  <si>
    <t>辛全18007716768</t>
  </si>
  <si>
    <t>乡村风貌提升暨农村人居环境改善项目</t>
  </si>
  <si>
    <t>乡村风貌提升和农村人居环境改善内容：1、风貌提升：木房用小青瓦做屋脊、斜脊，白色封沿板、白瓦当；砖房做全坡或半坡屋顶，包括屋脊、瓦头、翘脚等造型，没有瓷砖的墙面粉白色、用涂料线条做分割，节点处做美化处理；一楼做一米高左右勒脚、墙裙；2、人居环境改善，三清三拆，村庄通透，三微建设、五网、六改，村庄内做景观小品，建设公共活动场地，建设农家书屋（结合村史室、文化室共同打造）。分为三阶段任务，第一阶段：根据自治区、市下达任务指标，2021年县庆前（6月完成）全县所有基本整治型村庄928个自然村完成“三清三拆”工作，对“两高”（高铁、高速）沿线85个自然村约2700栋房屋进行乡村风貌提升改造，同时打造13个精品村庄。第二阶段：2022年对“两道”（国道、省道）沿线村庄进行乡村风貌提升和农村人居环境改善建设。第三阶段：2023年对全县旅游大环线上重点村庄进行乡村风貌提升和农村人居环境改善升级工作。</t>
  </si>
  <si>
    <t>2021.1-2023.12</t>
  </si>
  <si>
    <t>1.基本整治型村庄以全面开工，完工928个。
2.完工1464栋。其中自治区第二批风貌提升任务为919栋，完工842栋。
3.10个精品型村庄全部开工。</t>
  </si>
  <si>
    <t>1.项目建设时间紧迫。
2.资金缺口大。
3.项目收尾进展缓慢。</t>
  </si>
  <si>
    <t>1.加强宣传，发动群众。
2.明确任务，压实责任。
3.强化指导，倒排工期。</t>
  </si>
  <si>
    <t>李文涛</t>
  </si>
  <si>
    <t>住建局</t>
  </si>
  <si>
    <t>赵晶
13617733423</t>
  </si>
  <si>
    <t>龙胜南山风电场二期</t>
  </si>
  <si>
    <t>项目建设规模4.90万千瓦，安装17台风力发电机组。</t>
  </si>
  <si>
    <t>已完工验收</t>
  </si>
  <si>
    <t>17台机组已全部实现并网发电，于2021年1月10日通过验收。</t>
  </si>
  <si>
    <t>梁文星</t>
  </si>
  <si>
    <t>县风电办</t>
  </si>
  <si>
    <t>大唐桂林新能源有限公司</t>
  </si>
  <si>
    <t>谢彦明
18807736160</t>
  </si>
  <si>
    <t>龙脊大道教育园区建设项目</t>
  </si>
  <si>
    <t>1.第二高中：规划30个班，每班50人，在校学生1500人；用地面积87.5亩，建筑面积32000平方米（含教师周转房）为标准化寄宿制学校。
2.初级中学（龙胜镇初级中学）：规划18个班，每班50人，在校学生900人，用地面积58.72 亩，建筑面积29010平方米，为标准化寄宿制学校。附属工程为给排水、供电、消防、绿化、围墙、校门、运动场、各种设备等。
3.幼儿园：占地面积7.5亩，建筑面积5000平方米（含教师周转房），规划12个班，在校学生360人，建设教学综合楼给排水、供电、消防、绿化、围墙、校门、运动场、各种设备等附属工程。</t>
  </si>
  <si>
    <t>2021.08.28完工</t>
  </si>
  <si>
    <t>龙胜县第二高中：A-4楼层总数地上五层，剩余工程：
防火门、散水及零散收尾工作。
A-8宿舍楼：已封顶，砌体工程已完成，抹灰完成，铝合金窗框安装完成，内墙腻子施工完成，盖瓦完成95%，外墙砖完成，外架开始拆除。
A-10学生食堂：负一层已交付使用，一层地砖完成98%，地砖墙砖完成98%，铝合金门安装完成90%，二层砌砖完成，抹灰完成90%，地砖完成90%；
斜屋面盖瓦完成98%（A、B区交界处因外加影响未施工。
A-10B区宿舍楼楼层总数架空层一层、地上五层，结构梁板砼施工至最后尖顶造型），砌体完成，砌砖、内外墙批灰至第五层。
球场：已完成至沥青层完成，篮球架已安装，硅胶面开始施工。
步梯：
1#步梯台阶完成。墙砖完成，台阶地砖完成，栏杆完成；
2#步梯连廊砼浇筑完成，栏杆完成，地板砖完成；
3#步梯砼浇筑完成，剩余地砖；
校园道路及附属：雨污水主管已接通市政，剩余A10宿舍区和A8宿舍区未施工，道路（左幅）已完成至粗沥青层，剩余面层细沥青;给水完成90%，剩余A10、A8宿舍区未施工；
边坡防护AB段锚索完成60个孔。</t>
  </si>
  <si>
    <t>1.高中二期工程为EPC总承包项目，2020年10月进场施工，因第一次采用总承包施工，没有经验，需要各部门指导服务；
2.高中二期EPC总承包投资6200万元，目前到位资金3883万元，建成开学资金总缺口约2317万元。
3.潘艳君、潘艳芬户有2.2亩土地尚未落实。</t>
  </si>
  <si>
    <t>龙胜县第二高中：1.A-8楼外架拆除、灯、开关安装，栏杆施工，雨棚防水、保温、盖瓦、地砖、墙砖、内墙腻子施工、铝合金施工；
2.A-10宿舍回填、水电安装、地砖、内墙、盖瓦；
3.3#步梯踏步贴砖、栏杆
6.花圃、水沟砌筑；
7.AB锚索、BC段格梁施工；
8.篮球场硅胶面施工。
9.环校消防路、食堂门前路、入校道路施工
10.食堂西面场地硬化。</t>
  </si>
  <si>
    <t>郑明旺
唐翊平</t>
  </si>
  <si>
    <t>教育局</t>
  </si>
  <si>
    <t>周文杰13977349312</t>
  </si>
  <si>
    <t>龙脊大道星级酒店</t>
  </si>
  <si>
    <t>规划占地面积25102㎡，酒店建筑面积11929.53㎡，拟建123间客房。</t>
  </si>
  <si>
    <t>2021.9.30前试业</t>
  </si>
  <si>
    <t>酒店已于9月23日正式启动试营业。</t>
  </si>
  <si>
    <t>完善周边附属设施，尽快正式营业。</t>
  </si>
  <si>
    <t>郑明旺</t>
  </si>
  <si>
    <t>广西权璟农业科技有限责任公司</t>
  </si>
  <si>
    <t>陈国忠
18978300898</t>
  </si>
  <si>
    <t>龙胜县中医医院整体搬迁重建项目</t>
  </si>
  <si>
    <t>基建工程，配套停车场、给排水、电气、消防、绿化等。（7044万元）</t>
  </si>
  <si>
    <t>2021.08.31投入使用</t>
  </si>
  <si>
    <t>房屋建筑、室内装修已完成，准备竣工。正在美化绿化工作。</t>
  </si>
  <si>
    <t>室外排水沟、道路因边坡治理未完成，暂时无法施工。</t>
  </si>
  <si>
    <t>院内建筑垃圾清理、道路硬化、美化绿化，筹备搬迁及投入使用。</t>
  </si>
  <si>
    <t>卫健局</t>
  </si>
  <si>
    <t>中医院</t>
  </si>
  <si>
    <t>蒋茂华17776089198</t>
  </si>
  <si>
    <t>完善相关配套设施、室内装修及医疗设备采购、建成启用。（4000万元）</t>
  </si>
  <si>
    <t>县城第二水厂及其管网工程(水源调整）</t>
  </si>
  <si>
    <t>新建一座22000立方米/天规模的取水泵房及其相配套的辅助设施，敷设DN600输水管道7400米。新建一个20000立方米/天规模的净、供水厂，敷设DN100-DN600供水管道8440米，修建一条宽4.5米，长400米的混凝土进厂道路。</t>
  </si>
  <si>
    <t>2019-2022</t>
  </si>
  <si>
    <t>已完成县城区内管道敷设2.4公里，正在实施管道敷设3.3公里。除施工许可证、规划许可证还未办理，其他前期报批已获批复。厂区征迁工作已完成。设计初稿已完成，厂区地勘已完成。</t>
  </si>
  <si>
    <t>输水管道及取水泵站建设用地还未征迁，缺少建设资金，因厂区位置变更，需重新办理用地预审、选址意见、用地报批。</t>
  </si>
  <si>
    <t>待设计图纸完善后进行评审图纸，然后厂区土建施工、厂区边坡处理</t>
  </si>
  <si>
    <t>蒋文明</t>
  </si>
  <si>
    <t>龙胜县农投水务有限公司</t>
  </si>
  <si>
    <t>邓义发
15877001812</t>
  </si>
  <si>
    <t>龙胜县扶贫移民小学建设项目</t>
  </si>
  <si>
    <t>占地面积4.09公顷，总建筑面积30000㎡，规划36个班，学生1620人；主要建设教学楼、实验楼、办公及办公辅助用房、学生宿舍、食堂、教师周转房、其他生活用房、体育馆及土建、供电、给排水、消防、绿化等。</t>
  </si>
  <si>
    <t>2021.7.20完工</t>
  </si>
  <si>
    <t>2019年9月已开学招生。
1.6#教学楼、4#学生食堂宿舍楼、5#教学附属综合楼、1#、2#、3#学生宿舍楼已投入使用；
2.校园供水工程、专变工程已完成施工投入使用；
3.校园护墙在施工中，已完成80%；
4.1#2#3#楼间地面硬化等正在预算和积极筹措资金。</t>
  </si>
  <si>
    <t>1.加快护墙及围墙施工进度；
2.地面硬化多渠道筹措资金；
3.加快生活供水、专变工程资金支付进度。</t>
  </si>
  <si>
    <t>桂三高速公路龙胜县城段出口连接公路工程（K2+480-K4+880）</t>
  </si>
  <si>
    <t>路线总长2.4公里,路基宽度26米，采用沥青混凝土路面。建设内容：路基工程、路面工程、桥梁涵洞工程等；增加路灯亮化工程。</t>
  </si>
  <si>
    <t>2021.08.31完工</t>
  </si>
  <si>
    <t>桂三连接线二期建设项目已完工，路灯已完工，显示屏正在调试中，边坡和种植绿化已完工。桂三边接线交叉路口已完成桩基和墩柱，盖梁正在施工中。</t>
  </si>
  <si>
    <t>罗汉果厂房涵洞已完成，但补偿土地费用未谈好价格。</t>
  </si>
  <si>
    <t>1.后期征地返还地安排；
2.征地人员社保购买落实。</t>
  </si>
  <si>
    <t>杨秀能13635173576</t>
  </si>
  <si>
    <t>龙脊大道园区市政基础设施建设项目（EPC项目）</t>
  </si>
  <si>
    <t>新建城市道路6条，总长度2.346米公里，路面采用沥青混凝土路面；主要建设内容为市政道路，配套建设给排水、边坡治理、燃气管网、照明、电力电信、绿化及涵洞工程等附属工程。项目分两期实施，先实施一期，建设总长1563米及相关支路管网，总投资约7390万元。</t>
  </si>
  <si>
    <t>2021.08.30完工</t>
  </si>
  <si>
    <t>项目主体工程已完成97%。其中，项目土石方工程、路基换填片石、级配碎石层、4%、5%水泥稳定层已完成。给水、排水管网铺设已完成；电力及通信管线已完成；纵一路起点高边坡支护已完成；纵一路盖板涵排水沟已完成；纵一路片石排水沟砌筑已完成；路灯工程管网及路灯基础已完成,安装完成，正在穿线；路缘石砌筑完成；绿化种植完成；人行道级配碎石层、混凝土垫层已完成，透水砖铺设完成98%；树池已完成；信号灯、标志牌基础已完成，正在安装；乳化沥青透层、下封层及AC-20C中粒式沥青混凝土已完。</t>
  </si>
  <si>
    <t>1.资金缺口大；
2.因园区酒店原因，纵二路不能办理林木采伐许可证。
3.因溯禾酒店项目在龙脊大道园区内弃土，形成山体滑坡，存在安全隐患，纵二路暂缓建设。
4.因迎宾路安置地的需要，在纵一路终点左侧靠山开挖径深约20米，该路段土质较差，形成山体滑坡，造成施工成本增高及施工进度滞后。</t>
  </si>
  <si>
    <t>按施工方案推进项目建设。</t>
  </si>
  <si>
    <t>兴龙城市投资有限公司</t>
  </si>
  <si>
    <t>奉光政18276314613</t>
  </si>
  <si>
    <t>龙胜县人民医院医技病房综合楼项目</t>
  </si>
  <si>
    <t>新建一栋13层医技病房综合楼，建筑面积14800平方米，其中地上10层面积12491平方米，地下2层面积2309平方米；内容主要为住院用房、医技用房及其他辅助用房，配套建设停车场、给排水、电气、消防、绿化、道路硬化等附属设施。（6755万元）</t>
  </si>
  <si>
    <t>2021.11完成主体</t>
  </si>
  <si>
    <t>医技病房综合楼项目完成负2层至第7层主体施工。</t>
  </si>
  <si>
    <t>需协调相关部门予以办理夜间施工许可证及混凝土的及时供应。</t>
  </si>
  <si>
    <t>计划10月24日前完成主体封顶。</t>
  </si>
  <si>
    <t>县医院</t>
  </si>
  <si>
    <t>廖金福13324735966</t>
  </si>
  <si>
    <t>配套设施及边坡治理（440万元）</t>
  </si>
  <si>
    <t>已竣工</t>
  </si>
  <si>
    <t>已验收。</t>
  </si>
  <si>
    <t>正在进行项目结算。</t>
  </si>
  <si>
    <t>龙胜县城风貌改造提升（风情龙胜惠千家）建设项目</t>
  </si>
  <si>
    <t>照明提升工程：城市客厅照明工程灯具总量为10678盏、岸线照明工程灯具总量为13310盏，揽胜楼、鼓楼、菜市场照明工程灯具总量为8930盏、三座桥、江心岛照明工程灯具总量为6779盏。山体照明工程:峰丛渲染演绎灯5台。
外立面对136栋楼进行改造，其中419户为老旧小区外立面改，改造面积60487.47平方米。主要建设内容为照明灯具安装工程、外立面装饰装修工程，配套建设照明管线工程及管线控制箱等附属工程。</t>
  </si>
  <si>
    <t>2021.10完工</t>
  </si>
  <si>
    <t>外立面完成情况：外架搭设75%，涂料装饰60%，灯具拆灯80%，亮化安装30%。
三桥完成情况：1.桑江大桥风貌95%；2.龙胜大桥风貌85%；3.白龙桥清洗99%。</t>
  </si>
  <si>
    <t>项目建设资金正在筹措，缺口较大，目前只到位402.88万元。</t>
  </si>
  <si>
    <t>9月30日前北岸美食街亭子亮化完成安装，桑江大桥亮化完成，南岸沿线步道灯亮灯。</t>
  </si>
  <si>
    <t>杨桂姬
蒋文明
吴耿心</t>
  </si>
  <si>
    <t>龙胜全域旅游投资开发有限公司</t>
  </si>
  <si>
    <t>曾庆强
15777349997</t>
  </si>
  <si>
    <t>龙胜县污水处理厂二期建设及配套管网工程</t>
  </si>
  <si>
    <t>新建日处理生活污水5000吨的污水处理厂1座，配套建设污水收集管网9.16公里，改造老旧管网1.42公里。</t>
  </si>
  <si>
    <t>2022.03完工</t>
  </si>
  <si>
    <t>1.管网：完成桑江大桥至城西停车场、和平河玉龙桥桥至金结大桥沿河主管网5000米（包括管道基础河堤、碎石回填、过江管等）施工进入支管网施工阶段；金龙桥至老党校路口段管网完成地质勘察并调整设计；
2.厂区：完成滤布滤池、紫外线消毒渠、巴氏计量槽、配电房、储泥池土建主体及设备安装进入到供电和电器自控设备安装阶段；完成CASS池和高效沉淀池、电气、基坑支护设计图纸送审，其中，基坑支护预算编制完成。</t>
  </si>
  <si>
    <t>1.建设资金有缺口。项目概算投资5768万元，仅到位2000万元，缺口3768万元，项目建设处于半停工状态；
2.厂区建设于今年10月底竣工投入运行有困难，主要是为确保一期污水处理设施正常生产，影响二期厂区施工；
3.项目4次受水灾增加投资。其中，管道疏通还在进行中，损毁河堤栏杆还未确定是否修复，存在安全隐患。</t>
  </si>
  <si>
    <t>1.争取项目建设资金，支付工程进度款；
2.完成和平河玉龙桥至金结大桥段沿河入户支管网施工；
3.完成厂区供配电线路安装；
4.新建厂区滤布滤池、紫外线消毒渠、巴氏计量槽、配电房投入使用；
5.CASS池、高效沉淀池基坑支护施工。</t>
  </si>
  <si>
    <t>杨小龙</t>
  </si>
  <si>
    <t>市容管理服务中心</t>
  </si>
  <si>
    <t>范春好
13737376586</t>
  </si>
  <si>
    <t>中国长发博物馆康寿民族文化园</t>
  </si>
  <si>
    <t>项目规划占地面积约2700平方米，建筑面积8942.78平方米，主要分为：红瑶村长发女形象展示区、传统与风俗展示区、养发的历史渊源展示区、红瑶女淘米水文化展示区、品牌形象展示区、现代研究与科技区、微生物菌二裂酵母工艺文化展示区七大文化展示区。</t>
  </si>
  <si>
    <t>2021.04完工</t>
  </si>
  <si>
    <t>建筑工程已竣工验收，参观区域施工已完成具备开业条件；房产证已办理，正在办理专项相关证件。</t>
  </si>
  <si>
    <t>完善部分装修调试，整合团队，正式营业。</t>
  </si>
  <si>
    <t>龙脊镇人民政府</t>
  </si>
  <si>
    <t>桂林长发博物馆有限公司</t>
  </si>
  <si>
    <t>姚林纯
18890665138</t>
  </si>
  <si>
    <t>龙胜县上塘扶贫产业园（扶贫标准厂房）一期、二期</t>
  </si>
  <si>
    <t>一期：1座5层综合培训楼，建筑面积3050㎡，2座1层标准厂房，建筑面积10740.3㎡，总占地面积17093㎡。二期：1座1层标准厂房，建筑面积6945㎡，总用地面积9800㎡。</t>
  </si>
  <si>
    <t>2021.7完工</t>
  </si>
  <si>
    <t>一期：已竣工验收，正在进行竣工结算评审工作。
二期：已竣工验收，正在进行竣工结算评审工作。
厂房改造工程：已竣工验收。
供水工程：已完工。</t>
  </si>
  <si>
    <t>完成结算评审并支付完毕。
厂房改造工程：已竣工验收，下一步进行结算评审；
供水工程：已完工，准备进行竣工验收工作。</t>
  </si>
  <si>
    <t>曾瑞玉</t>
  </si>
  <si>
    <t>陵政宏
13737377210</t>
  </si>
  <si>
    <t>县城老城区基础设施改造提升项目</t>
  </si>
  <si>
    <t>1.桂龙路改建沥青，长约1800米，路面宽约12米；估算投资约2000万元。
2.兴龙西路改建沥青，长约800米，路面宽约10米；估算投资约300万元。
3.华龙街改建沥青，长约500米，路面宽约8米；估算投资约140万元。
4.兴龙南路种子公司至龙广滑石段改建沥青，长约500米，路面宽约8米；估算投资约140万元。
5.兴龙北路金龙桥至华业广场改建沥青，长约2000米，路面宽约8米；估算投资约650万元。
6.兴龙中路华业广场至种子公司段改造沥青，长约550米，路面宽约8米；估算投资约160万元。
7.古龙街华业广场至碧莲改建沥青长约500米，路面宽约8米；估算投资约140万元。</t>
  </si>
  <si>
    <t>桂龙路
改建2021.10完工</t>
  </si>
  <si>
    <t>已完成桂龙路雨污排水管道建设、道路左侧水稳层压实、道路右侧碎石化工作，目前正在进行道路两侧人行道砖和路灯安装、供水主管埋设。</t>
  </si>
  <si>
    <t>建设资金有3600万元缺口，目前仅桂龙路路段段开工，该段建筑安装工程费概算为3150万元，因资金问题剔除了强电、弱电下地管网部分后，桂龙路段投资估算为1900万元，应车流量大加上地下管线复杂，项目推进较慢。</t>
  </si>
  <si>
    <t>计划10月10路面施工、10月20日完成路面工程，恢复双向通车，加快推进项目建设。</t>
  </si>
  <si>
    <t>周太益
18077371856</t>
  </si>
  <si>
    <t>东园路至苗园路道路改造880万元。</t>
  </si>
  <si>
    <t>2021.09完工</t>
  </si>
  <si>
    <t>已完成东园路主路﹑东园一路地下管网和路面混凝土铺设，东园二路地下管网全部埋设及路面混凝土浇筑250米。</t>
  </si>
  <si>
    <t>1.施工条件差，东园二路和苗园路道路较窄，机械施工难度大，没有材料堆放场地；
2.地下管网复杂，项目涉及道路均为老城区道路，修建使用年限久远，给水及通信管线错综复杂（东园路其中一段还有国防光缆），埋设不规范，给施工带来较大困难。</t>
  </si>
  <si>
    <t>完成好东园二路剩余部分路面混凝土的浇筑；计划待东园路达到通车条件后对苗园路进行施工（10月6号），在10月底前完成苗园路段100米的地下管网及路面的铺设。</t>
  </si>
  <si>
    <t>龙脊梯田田园综合体创建园区</t>
  </si>
  <si>
    <t>计划将龙脊梯田区域作为我县市级田园综合体创建示范园区，核心建设地点下辖和平、金江、龙脊、平安、中六、大寨、小寨七个行政村，面积为39.15平方公里（约58731.7亩），48个自然屯，102个村民小组，农户2328户，居民人口9493人，水田面积14109亩。</t>
  </si>
  <si>
    <t>3686. 96</t>
  </si>
  <si>
    <t>2019-2021</t>
  </si>
  <si>
    <t>创建项目结合龙脊景区创5A建设、龙脊国家湿地公园建设、农业休闲旅游核心区、全球农业重要遗产地建设，按照市级田园综合体建设标准创建 “诗画龙脊”和“福满金坑”田园综合体。“诗画龙脊”田园综合体已于2020年9月22日通过市委联合核验组正式验收。“福满金坑”田园综合体，按照“八个构建”内容有序推进创建工作。目前，创建工作已基本完成，正在完善工作台账等待上级验收。</t>
  </si>
  <si>
    <t>个别项目资金尚未落实到位，资金有缺口，需尽快落实项目资金。</t>
  </si>
  <si>
    <t>按照创建验收要求，加快推进各项创建工作，整理好各种创建工作台账，迎接市级考评验收。</t>
  </si>
  <si>
    <t>县田园综合体创建办</t>
  </si>
  <si>
    <t>黄继业15677085885</t>
  </si>
  <si>
    <t>龙胜县生态旅游扶贫大环线龙脊梯田风景名胜区循环公路工程（三期：潘内-泗水）</t>
  </si>
  <si>
    <t>全长5.04公里，路基宽度8米，路面宽度7米，路面采用沥青混凝土。（工程费3600万元，征地费400万元）</t>
  </si>
  <si>
    <t>2021.09.30完工</t>
  </si>
  <si>
    <t>项目累计完成挡土墙工程量约6600立方米，完成建设任务的89%，路基开挖完成4.7公里，完成建设任务的94%,路面底基层已完成1公里。</t>
  </si>
  <si>
    <t>1.目前县级已到位资金1839万元，该项目上级补助资金全部用于一期工程，资金缺口大；
2.征地拆迁困难。</t>
  </si>
  <si>
    <t>1.督促征地组加快征地拆迁工作；
2.路基开挖、挡土墙施工。</t>
  </si>
  <si>
    <t>文华新13471271204</t>
  </si>
  <si>
    <t>龙胜县民政园区项目</t>
  </si>
  <si>
    <t>建设1栋5层框架结构启智楼，建筑占地面积1460平方米，总建筑面积4250平方米，100张床位。建设1栋6层框架结构公寓怡养楼，建筑占地面积815.66平方米，总建筑面积5100平方米，120张床位。建设1栋护理康复楼，建筑占地面积820平方米，总建筑面积3400平方米，80张床位。</t>
  </si>
  <si>
    <t>2021.06.30完工</t>
  </si>
  <si>
    <t>项目已竣工。</t>
  </si>
  <si>
    <t>院内场地平整 竣工验收，投入使用。</t>
  </si>
  <si>
    <t>民政局</t>
  </si>
  <si>
    <t>李俊杰18978300792</t>
  </si>
  <si>
    <t>龙胜县公共体育场标准田径跑道和足球场项目</t>
  </si>
  <si>
    <t>项目用地面积22112.95㎡，足球场一层为架空层，配套停车位、照明、标识牌、消防、监控等设施；二层新建一座11人制足球场，长105m，宽68m，铺设人造草坪；新建一条400m标准田径跑道；配套建设场地主席台、看台、运动员更衣室、器材室、排水沟、照明、绿化等设施。</t>
  </si>
  <si>
    <t>1.地下室部分：主体已完成100%。           
2.非地下室部分：跑道、足球场C20混凝土板已完成。                                   
3.更衣室、器材室、公厕主体已完成         
4.地下室顶板：防水卷材已铺贴完成             
5.看台、主席台：已完成80%。                     
6.水电安装：已完成50%</t>
  </si>
  <si>
    <t>项目总投资3851万不含前期经费及相关委托业务费；项目建设经费及前期经费到位850万，资金缺口较大；建材价格上涨较大间接影响施工进度。</t>
  </si>
  <si>
    <t>1.经县领导开会精神,为了保护体育场塑胶跑道、人工草皮足球场，决定县庆后在施工；                      
2.目前计划足球场地下室部分：9月30日主体完工，10月8日主体验收；                   3.施工现场场地清理：9月30日完成；
4.水电部分：10月底完成；     
5.体育场看台、主席台9月30日完成；
6.地下室防水保护层浇筑9月30日完成。</t>
  </si>
  <si>
    <t>郑明旺
蒋文明</t>
  </si>
  <si>
    <t>文广体旅局</t>
  </si>
  <si>
    <t>杨贤成15978015257</t>
  </si>
  <si>
    <t>伟江乡新型城镇化示范乡镇（梨花小镇）建设项目</t>
  </si>
  <si>
    <t>1.规划建设用地100亩；2.人行道建设2.26公里；3.路面硬化1130米，宽6.5米，厚0.22米；4.绿化、花化、路灯采购安装，管线下地管网等附属工程；5.集镇人饮提升项目建设（取水坝、过滤池、二级泵房、主管道2000米，支管道7000米）；6.寨中小溪改造、河道整治，滚水坝建设；7.集镇垃圾处理中心。对新建的垃圾处理中心设备进行更新，整改完善；8.公共服务设施建设：新建民族文化广场一处，新建农贸市场一处，民族文化戏台一座等。</t>
  </si>
  <si>
    <t>2021-2022</t>
  </si>
  <si>
    <t>1.完成集镇污水电力管道预埋，白改黑路面改造。
2.完成集镇绿化，生态停车场及照明工程。
3.完成民族广场前期设计。完成学校老宿舍楼置换工作。</t>
  </si>
  <si>
    <t>集镇垃圾处理中心。原垃圾处理中心设备验收不合格，无法使用，需进行维修或新建。</t>
  </si>
  <si>
    <t>完成资产置换评估，进行征地拆迁。</t>
  </si>
  <si>
    <t>伟江乡人民政府</t>
  </si>
  <si>
    <t>陈庚赓
18078300990</t>
  </si>
  <si>
    <t>人民法院
审判大楼</t>
  </si>
  <si>
    <t>项目占地面积：13333.4㎡，建筑面积约10250㎡，其中建设审判大楼、诉讼服务中心大楼、执行指挥中心、诉讼档案用房。</t>
  </si>
  <si>
    <t>2021.8.30完工</t>
  </si>
  <si>
    <t>土建部分完成98%，正在进行竣工验收。二次室内装修工程已完成20%，室外附属工程完成10%。</t>
  </si>
  <si>
    <t>后续装修及信息化缺口3800万元。</t>
  </si>
  <si>
    <t>1.装修施工。
2.督促市政基础项目部尽快安排通向法院大门的硬化路项目实施。</t>
  </si>
  <si>
    <t>程  锦</t>
  </si>
  <si>
    <t>人民法院</t>
  </si>
  <si>
    <t>聂勇 13299630900</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</si>
</sst>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 "/>
    <numFmt numFmtId="178" formatCode="0.00_ "/>
    <numFmt numFmtId="179" formatCode="&quot;￥&quot;#,##0.00_);[Red]\(&quot;￥&quot;#,##0.00\)"/>
  </numFmts>
  <fonts count="33">
    <font>
      <sz val="11"/>
      <color theme="1"/>
      <name val="宋体"/>
      <charset val="134"/>
      <scheme val="minor"/>
    </font>
    <font>
      <sz val="11"/>
      <name val="宋体"/>
      <charset val="134"/>
      <scheme val="minor"/>
    </font>
    <font>
      <b/>
      <sz val="14"/>
      <name val="宋体"/>
      <charset val="134"/>
      <scheme val="minor"/>
    </font>
    <font>
      <sz val="22"/>
      <name val="方正小标宋_GBK"/>
      <charset val="134"/>
    </font>
    <font>
      <sz val="10"/>
      <name val="方正小标宋_GBK"/>
      <charset val="134"/>
    </font>
    <font>
      <sz val="14"/>
      <name val="宋体"/>
      <charset val="134"/>
    </font>
    <font>
      <b/>
      <sz val="14"/>
      <name val="宋体"/>
      <charset val="134"/>
    </font>
    <font>
      <sz val="14"/>
      <name val="宋体"/>
      <charset val="134"/>
      <scheme val="minor"/>
    </font>
    <font>
      <sz val="14"/>
      <color theme="1"/>
      <name val="宋体"/>
      <charset val="134"/>
      <scheme val="minor"/>
    </font>
    <font>
      <sz val="14"/>
      <color theme="1"/>
      <name val="宋体"/>
      <charset val="134"/>
    </font>
    <font>
      <sz val="12"/>
      <name val="宋体"/>
      <charset val="134"/>
    </font>
    <font>
      <sz val="14"/>
      <name val="Times New Roman"/>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4" borderId="13" applyNumberFormat="0" applyAlignment="0" applyProtection="0">
      <alignment vertical="center"/>
    </xf>
    <xf numFmtId="0" fontId="22" fillId="5" borderId="14" applyNumberFormat="0" applyAlignment="0" applyProtection="0">
      <alignment vertical="center"/>
    </xf>
    <xf numFmtId="0" fontId="23" fillId="5" borderId="13" applyNumberFormat="0" applyAlignment="0" applyProtection="0">
      <alignment vertical="center"/>
    </xf>
    <xf numFmtId="0" fontId="24" fillId="6"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10" fillId="0" borderId="0">
      <alignment vertical="center"/>
    </xf>
  </cellStyleXfs>
  <cellXfs count="87">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49" fontId="1" fillId="0" borderId="0" xfId="0" applyNumberFormat="1"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right" vertical="center" wrapText="1"/>
    </xf>
    <xf numFmtId="49" fontId="5" fillId="0" borderId="0" xfId="0" applyNumberFormat="1" applyFont="1" applyFill="1" applyAlignment="1">
      <alignment horizontal="righ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76" fontId="7" fillId="0" borderId="5"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7" fontId="7" fillId="0" borderId="2" xfId="0" applyNumberFormat="1" applyFont="1" applyFill="1" applyBorder="1" applyAlignment="1">
      <alignment horizontal="left" vertical="center" wrapText="1"/>
    </xf>
    <xf numFmtId="0" fontId="6"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49" applyNumberFormat="1" applyFont="1" applyFill="1" applyBorder="1" applyAlignment="1">
      <alignment horizontal="center" vertical="center" wrapText="1"/>
    </xf>
    <xf numFmtId="49" fontId="7" fillId="0" borderId="2" xfId="49"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5" fillId="0" borderId="2" xfId="50" applyFont="1" applyFill="1" applyBorder="1" applyAlignment="1">
      <alignment horizontal="left" vertical="center" wrapText="1"/>
    </xf>
    <xf numFmtId="0" fontId="10"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vertical="center" wrapText="1"/>
    </xf>
    <xf numFmtId="177" fontId="5"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left" vertical="center" wrapText="1"/>
    </xf>
    <xf numFmtId="178" fontId="7" fillId="0" borderId="9" xfId="0" applyNumberFormat="1" applyFont="1" applyFill="1" applyBorder="1" applyAlignment="1">
      <alignment horizontal="left" vertical="center" wrapText="1"/>
    </xf>
    <xf numFmtId="0" fontId="8" fillId="0" borderId="2" xfId="0" applyFont="1" applyBorder="1" applyAlignment="1">
      <alignment vertical="center" wrapText="1"/>
    </xf>
    <xf numFmtId="0" fontId="9" fillId="0" borderId="2" xfId="0" applyFont="1" applyFill="1" applyBorder="1" applyAlignment="1">
      <alignment horizontal="left" vertical="center" wrapText="1"/>
    </xf>
    <xf numFmtId="177"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5" fillId="0" borderId="2" xfId="0" applyFont="1" applyBorder="1" applyAlignment="1">
      <alignment horizontal="justify" vertical="center" wrapText="1" indent="2"/>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8" fillId="0" borderId="0" xfId="0" applyFont="1" applyAlignment="1">
      <alignment horizontal="justify" vertical="center" indent="2"/>
    </xf>
    <xf numFmtId="0" fontId="8" fillId="0" borderId="2" xfId="0" applyFont="1" applyFill="1" applyBorder="1" applyAlignment="1">
      <alignment horizontal="left" vertical="center" wrapText="1"/>
    </xf>
    <xf numFmtId="0" fontId="11" fillId="0" borderId="2" xfId="0" applyFont="1" applyFill="1" applyBorder="1" applyAlignment="1">
      <alignment horizontal="center" vertical="center"/>
    </xf>
    <xf numFmtId="179" fontId="5" fillId="0" borderId="2" xfId="0" applyNumberFormat="1" applyFont="1" applyFill="1" applyBorder="1" applyAlignment="1">
      <alignment horizontal="left" vertical="center" wrapText="1"/>
    </xf>
    <xf numFmtId="10" fontId="5" fillId="0" borderId="2" xfId="3" applyNumberFormat="1" applyFont="1" applyFill="1" applyBorder="1" applyAlignment="1">
      <alignment horizontal="left" vertical="center" wrapText="1"/>
    </xf>
    <xf numFmtId="10" fontId="7" fillId="0" borderId="2" xfId="49" applyNumberFormat="1" applyFont="1" applyFill="1" applyBorder="1" applyAlignment="1">
      <alignment horizontal="center" vertical="center" wrapText="1"/>
    </xf>
    <xf numFmtId="3" fontId="8" fillId="0" borderId="2" xfId="0" applyNumberFormat="1" applyFont="1" applyFill="1" applyBorder="1" applyAlignment="1">
      <alignment horizontal="left" vertical="center" wrapText="1"/>
    </xf>
    <xf numFmtId="0" fontId="8" fillId="0" borderId="2" xfId="0" applyFont="1" applyFill="1" applyBorder="1" applyAlignment="1">
      <alignment vertical="center" wrapText="1"/>
    </xf>
    <xf numFmtId="0" fontId="5"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7" fillId="0" borderId="2" xfId="0" applyFont="1" applyBorder="1" applyAlignment="1">
      <alignment vertical="center" wrapText="1"/>
    </xf>
    <xf numFmtId="177" fontId="7" fillId="0" borderId="0"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2013考评项目表"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609600</xdr:colOff>
      <xdr:row>27</xdr:row>
      <xdr:rowOff>0</xdr:rowOff>
    </xdr:from>
    <xdr:to>
      <xdr:col>1</xdr:col>
      <xdr:colOff>619125</xdr:colOff>
      <xdr:row>27</xdr:row>
      <xdr:rowOff>361950</xdr:rowOff>
    </xdr:to>
    <xdr:pic>
      <xdr:nvPicPr>
        <xdr:cNvPr id="2"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3"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4"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5"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6"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7"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8"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9"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0"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1"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2"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3"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4"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5"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6"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7"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8"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19"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20"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21"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22"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361950</xdr:rowOff>
    </xdr:to>
    <xdr:pic>
      <xdr:nvPicPr>
        <xdr:cNvPr id="23"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24"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25"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26"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27"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28"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29"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0"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1"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2"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3"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4"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5"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6"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7"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8"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39"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40"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41"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42"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43"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44"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27</xdr:row>
      <xdr:rowOff>0</xdr:rowOff>
    </xdr:from>
    <xdr:to>
      <xdr:col>1</xdr:col>
      <xdr:colOff>619125</xdr:colOff>
      <xdr:row>27</xdr:row>
      <xdr:rowOff>266700</xdr:rowOff>
    </xdr:to>
    <xdr:pic>
      <xdr:nvPicPr>
        <xdr:cNvPr id="45" name="Picture 8182" descr="clip_image9318"/>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47750" y="49872900"/>
          <a:ext cx="9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tabSelected="1" zoomScale="70" zoomScaleNormal="70" topLeftCell="C1" workbookViewId="0">
      <pane ySplit="6" topLeftCell="A9" activePane="bottomLeft" state="frozen"/>
      <selection/>
      <selection pane="bottomLeft" activeCell="C9" sqref="C9"/>
    </sheetView>
  </sheetViews>
  <sheetFormatPr defaultColWidth="8.875" defaultRowHeight="13.5"/>
  <cols>
    <col min="1" max="1" width="5.75" style="1" customWidth="1"/>
    <col min="2" max="2" width="20.875" style="1" customWidth="1"/>
    <col min="3" max="3" width="59.125" style="1" customWidth="1"/>
    <col min="4" max="4" width="15.5" style="2" customWidth="1"/>
    <col min="5" max="5" width="11.125" style="1" customWidth="1"/>
    <col min="6" max="6" width="11.375" style="1" customWidth="1"/>
    <col min="7" max="7" width="13.875" style="1" customWidth="1"/>
    <col min="8" max="8" width="11.75" style="3" customWidth="1"/>
    <col min="9" max="9" width="69.25" style="1" customWidth="1"/>
    <col min="10" max="10" width="50.125" style="1" customWidth="1"/>
    <col min="11" max="11" width="44.875" style="1" customWidth="1"/>
    <col min="12" max="12" width="10.75" style="2" customWidth="1"/>
    <col min="13" max="13" width="13.625" style="2" customWidth="1"/>
    <col min="14" max="14" width="13.75" style="2" customWidth="1"/>
    <col min="15" max="15" width="15.5" style="1" hidden="1" customWidth="1"/>
    <col min="16" max="16384" width="8.875" style="1"/>
  </cols>
  <sheetData>
    <row r="1" ht="18.75" spans="1:1">
      <c r="A1" s="4" t="s">
        <v>0</v>
      </c>
    </row>
    <row r="2" ht="38.1" customHeight="1" spans="1:15">
      <c r="A2" s="5" t="s">
        <v>1</v>
      </c>
      <c r="B2" s="5"/>
      <c r="C2" s="6"/>
      <c r="D2" s="7"/>
      <c r="E2" s="7"/>
      <c r="F2" s="7"/>
      <c r="G2" s="7"/>
      <c r="H2" s="8"/>
      <c r="I2" s="6"/>
      <c r="J2" s="6"/>
      <c r="K2" s="6"/>
      <c r="L2" s="5"/>
      <c r="M2" s="5"/>
      <c r="N2" s="5"/>
      <c r="O2" s="55"/>
    </row>
    <row r="3" ht="42.95" customHeight="1" spans="1:15">
      <c r="A3" s="9" t="s">
        <v>2</v>
      </c>
      <c r="B3" s="10"/>
      <c r="C3" s="11"/>
      <c r="D3" s="12"/>
      <c r="E3" s="12"/>
      <c r="F3" s="12"/>
      <c r="G3" s="13" t="s">
        <v>3</v>
      </c>
      <c r="H3" s="14"/>
      <c r="I3" s="13"/>
      <c r="J3" s="11"/>
      <c r="K3" s="11"/>
      <c r="L3" s="10"/>
      <c r="M3" s="10" t="s">
        <v>4</v>
      </c>
      <c r="N3" s="56"/>
      <c r="O3" s="57"/>
    </row>
    <row r="4" ht="45.95" customHeight="1" spans="1:15">
      <c r="A4" s="15" t="s">
        <v>5</v>
      </c>
      <c r="B4" s="15" t="s">
        <v>6</v>
      </c>
      <c r="C4" s="15" t="s">
        <v>7</v>
      </c>
      <c r="D4" s="16" t="s">
        <v>8</v>
      </c>
      <c r="E4" s="15" t="s">
        <v>9</v>
      </c>
      <c r="F4" s="15" t="s">
        <v>10</v>
      </c>
      <c r="G4" s="15" t="s">
        <v>11</v>
      </c>
      <c r="H4" s="17" t="s">
        <v>12</v>
      </c>
      <c r="I4" s="15" t="s">
        <v>13</v>
      </c>
      <c r="J4" s="15" t="s">
        <v>14</v>
      </c>
      <c r="K4" s="15" t="s">
        <v>15</v>
      </c>
      <c r="L4" s="16" t="s">
        <v>16</v>
      </c>
      <c r="M4" s="16" t="s">
        <v>17</v>
      </c>
      <c r="N4" s="15" t="s">
        <v>18</v>
      </c>
      <c r="O4" s="15" t="s">
        <v>19</v>
      </c>
    </row>
    <row r="5" ht="45.95" customHeight="1" spans="1:15">
      <c r="A5" s="15"/>
      <c r="B5" s="15"/>
      <c r="C5" s="15"/>
      <c r="D5" s="18"/>
      <c r="E5" s="15"/>
      <c r="F5" s="15"/>
      <c r="G5" s="15"/>
      <c r="H5" s="17"/>
      <c r="I5" s="15"/>
      <c r="J5" s="15"/>
      <c r="K5" s="15"/>
      <c r="L5" s="18"/>
      <c r="M5" s="18"/>
      <c r="N5" s="15"/>
      <c r="O5" s="15"/>
    </row>
    <row r="6" ht="36" customHeight="1" spans="1:15">
      <c r="A6" s="15"/>
      <c r="B6" s="15" t="s">
        <v>20</v>
      </c>
      <c r="C6" s="15"/>
      <c r="D6" s="19">
        <f>SUM(D7:D33)</f>
        <v>911251.08</v>
      </c>
      <c r="E6" s="19">
        <f>SUM(E7:E33)</f>
        <v>95403.48</v>
      </c>
      <c r="F6" s="19">
        <f>SUM(F7:F33)</f>
        <v>356160.5</v>
      </c>
      <c r="G6" s="19">
        <f>SUM(G7:G33)</f>
        <v>190809.18</v>
      </c>
      <c r="H6" s="17"/>
      <c r="I6" s="58"/>
      <c r="J6" s="58"/>
      <c r="K6" s="58"/>
      <c r="L6" s="18"/>
      <c r="M6" s="18"/>
      <c r="N6" s="15"/>
      <c r="O6" s="15"/>
    </row>
    <row r="7" ht="131.1" customHeight="1" spans="1:15">
      <c r="A7" s="16">
        <v>1</v>
      </c>
      <c r="B7" s="15" t="s">
        <v>21</v>
      </c>
      <c r="C7" s="20" t="s">
        <v>22</v>
      </c>
      <c r="D7" s="21">
        <v>25500</v>
      </c>
      <c r="E7" s="22">
        <f>17490+6018-4120</f>
        <v>19388</v>
      </c>
      <c r="F7" s="22">
        <f>700+13660+1500+2000+2500+1000+2000+5000+300</f>
        <v>28660</v>
      </c>
      <c r="G7" s="22">
        <v>23100</v>
      </c>
      <c r="H7" s="23" t="s">
        <v>23</v>
      </c>
      <c r="I7" s="25" t="s">
        <v>24</v>
      </c>
      <c r="J7" s="59" t="s">
        <v>25</v>
      </c>
      <c r="K7" s="25" t="s">
        <v>26</v>
      </c>
      <c r="L7" s="60" t="s">
        <v>27</v>
      </c>
      <c r="M7" s="29" t="s">
        <v>28</v>
      </c>
      <c r="N7" s="29" t="s">
        <v>28</v>
      </c>
      <c r="O7" s="29" t="s">
        <v>29</v>
      </c>
    </row>
    <row r="8" ht="132.95" customHeight="1" spans="1:15">
      <c r="A8" s="18"/>
      <c r="B8" s="15" t="s">
        <v>30</v>
      </c>
      <c r="C8" s="20" t="s">
        <v>31</v>
      </c>
      <c r="D8" s="21">
        <v>44424</v>
      </c>
      <c r="E8" s="22"/>
      <c r="F8" s="22"/>
      <c r="G8" s="22"/>
      <c r="H8" s="23" t="s">
        <v>32</v>
      </c>
      <c r="I8" s="25" t="s">
        <v>33</v>
      </c>
      <c r="J8" s="29" t="s">
        <v>34</v>
      </c>
      <c r="K8" s="25" t="s">
        <v>35</v>
      </c>
      <c r="L8" s="60" t="s">
        <v>36</v>
      </c>
      <c r="M8" s="29" t="s">
        <v>28</v>
      </c>
      <c r="N8" s="29" t="s">
        <v>37</v>
      </c>
      <c r="O8" s="29" t="s">
        <v>38</v>
      </c>
    </row>
    <row r="9" ht="381.95" customHeight="1" spans="1:15">
      <c r="A9" s="18">
        <v>2</v>
      </c>
      <c r="B9" s="24" t="s">
        <v>39</v>
      </c>
      <c r="C9" s="25" t="s">
        <v>40</v>
      </c>
      <c r="D9" s="26">
        <v>599000</v>
      </c>
      <c r="E9" s="21"/>
      <c r="F9" s="21">
        <f>158478+12908+11475</f>
        <v>182861</v>
      </c>
      <c r="G9" s="27">
        <f>96106+12908+11475</f>
        <v>120489</v>
      </c>
      <c r="H9" s="28" t="s">
        <v>41</v>
      </c>
      <c r="I9" s="61" t="s">
        <v>42</v>
      </c>
      <c r="J9" s="61" t="s">
        <v>43</v>
      </c>
      <c r="K9" s="61" t="s">
        <v>44</v>
      </c>
      <c r="L9" s="49" t="s">
        <v>45</v>
      </c>
      <c r="M9" s="29" t="s">
        <v>46</v>
      </c>
      <c r="N9" s="29" t="s">
        <v>47</v>
      </c>
      <c r="O9" s="49" t="s">
        <v>48</v>
      </c>
    </row>
    <row r="10" ht="321" customHeight="1" spans="1:15">
      <c r="A10" s="18">
        <v>3</v>
      </c>
      <c r="B10" s="15" t="s">
        <v>49</v>
      </c>
      <c r="C10" s="20" t="s">
        <v>50</v>
      </c>
      <c r="D10" s="26">
        <v>50000</v>
      </c>
      <c r="E10" s="21">
        <v>2580</v>
      </c>
      <c r="F10" s="22">
        <v>5289</v>
      </c>
      <c r="G10" s="29">
        <v>4309</v>
      </c>
      <c r="H10" s="23" t="s">
        <v>51</v>
      </c>
      <c r="I10" s="62" t="s">
        <v>52</v>
      </c>
      <c r="J10" s="63" t="s">
        <v>53</v>
      </c>
      <c r="K10" s="64" t="s">
        <v>54</v>
      </c>
      <c r="L10" s="49" t="s">
        <v>55</v>
      </c>
      <c r="M10" s="29" t="s">
        <v>56</v>
      </c>
      <c r="N10" s="29" t="s">
        <v>56</v>
      </c>
      <c r="O10" s="29" t="s">
        <v>57</v>
      </c>
    </row>
    <row r="11" ht="84" customHeight="1" spans="1:15">
      <c r="A11" s="18">
        <v>4</v>
      </c>
      <c r="B11" s="15" t="s">
        <v>58</v>
      </c>
      <c r="C11" s="30" t="s">
        <v>59</v>
      </c>
      <c r="D11" s="26">
        <v>43800</v>
      </c>
      <c r="E11" s="21"/>
      <c r="F11" s="21">
        <v>43800</v>
      </c>
      <c r="G11" s="22">
        <v>8600</v>
      </c>
      <c r="H11" s="23" t="s">
        <v>60</v>
      </c>
      <c r="I11" s="30" t="s">
        <v>61</v>
      </c>
      <c r="J11" s="49" t="s">
        <v>34</v>
      </c>
      <c r="K11" s="65" t="s">
        <v>34</v>
      </c>
      <c r="L11" s="29" t="s">
        <v>62</v>
      </c>
      <c r="M11" s="65" t="s">
        <v>63</v>
      </c>
      <c r="N11" s="65" t="s">
        <v>64</v>
      </c>
      <c r="O11" s="29" t="s">
        <v>65</v>
      </c>
    </row>
    <row r="12" ht="393.95" customHeight="1" spans="1:15">
      <c r="A12" s="18">
        <v>5</v>
      </c>
      <c r="B12" s="15" t="s">
        <v>66</v>
      </c>
      <c r="C12" s="25" t="s">
        <v>67</v>
      </c>
      <c r="D12" s="21">
        <v>22000</v>
      </c>
      <c r="E12" s="22">
        <v>13176</v>
      </c>
      <c r="F12" s="22">
        <f>11920+150+128+100+1500</f>
        <v>13798</v>
      </c>
      <c r="G12" s="22">
        <f>721+500+50+100+128+100+1500</f>
        <v>3099</v>
      </c>
      <c r="H12" s="23" t="s">
        <v>68</v>
      </c>
      <c r="I12" s="25" t="s">
        <v>69</v>
      </c>
      <c r="J12" s="66" t="s">
        <v>70</v>
      </c>
      <c r="K12" s="25" t="s">
        <v>71</v>
      </c>
      <c r="L12" s="49" t="s">
        <v>72</v>
      </c>
      <c r="M12" s="29" t="s">
        <v>73</v>
      </c>
      <c r="N12" s="29" t="s">
        <v>73</v>
      </c>
      <c r="O12" s="29" t="s">
        <v>74</v>
      </c>
    </row>
    <row r="13" ht="81" customHeight="1" spans="1:15">
      <c r="A13" s="18">
        <v>6</v>
      </c>
      <c r="B13" s="24" t="s">
        <v>75</v>
      </c>
      <c r="C13" s="20" t="s">
        <v>76</v>
      </c>
      <c r="D13" s="21">
        <v>20000</v>
      </c>
      <c r="E13" s="22"/>
      <c r="F13" s="22">
        <v>5800</v>
      </c>
      <c r="G13" s="22">
        <v>3800</v>
      </c>
      <c r="H13" s="22" t="s">
        <v>77</v>
      </c>
      <c r="I13" s="67" t="s">
        <v>78</v>
      </c>
      <c r="J13" s="29" t="s">
        <v>34</v>
      </c>
      <c r="K13" s="25" t="s">
        <v>79</v>
      </c>
      <c r="L13" s="29" t="s">
        <v>80</v>
      </c>
      <c r="M13" s="29" t="s">
        <v>56</v>
      </c>
      <c r="N13" s="29" t="s">
        <v>81</v>
      </c>
      <c r="O13" s="49" t="s">
        <v>82</v>
      </c>
    </row>
    <row r="14" ht="96" customHeight="1" spans="1:15">
      <c r="A14" s="31">
        <v>7</v>
      </c>
      <c r="B14" s="32" t="s">
        <v>83</v>
      </c>
      <c r="C14" s="20" t="s">
        <v>84</v>
      </c>
      <c r="D14" s="33">
        <v>11044</v>
      </c>
      <c r="E14" s="34">
        <v>8220</v>
      </c>
      <c r="F14" s="35">
        <v>8800</v>
      </c>
      <c r="G14" s="34">
        <v>810</v>
      </c>
      <c r="H14" s="36" t="s">
        <v>85</v>
      </c>
      <c r="I14" s="68" t="s">
        <v>86</v>
      </c>
      <c r="J14" s="68" t="s">
        <v>87</v>
      </c>
      <c r="K14" s="68" t="s">
        <v>88</v>
      </c>
      <c r="L14" s="34" t="s">
        <v>72</v>
      </c>
      <c r="M14" s="69" t="s">
        <v>89</v>
      </c>
      <c r="N14" s="70" t="s">
        <v>90</v>
      </c>
      <c r="O14" s="34" t="s">
        <v>91</v>
      </c>
    </row>
    <row r="15" ht="84" customHeight="1" spans="1:15">
      <c r="A15" s="18"/>
      <c r="B15" s="37"/>
      <c r="C15" s="20" t="s">
        <v>92</v>
      </c>
      <c r="D15" s="38"/>
      <c r="E15" s="39"/>
      <c r="F15" s="40"/>
      <c r="G15" s="39"/>
      <c r="H15" s="41"/>
      <c r="I15" s="71"/>
      <c r="J15" s="71"/>
      <c r="K15" s="71"/>
      <c r="L15" s="39"/>
      <c r="M15" s="72"/>
      <c r="N15" s="73"/>
      <c r="O15" s="39"/>
    </row>
    <row r="16" ht="158.1" customHeight="1" spans="1:15">
      <c r="A16" s="18">
        <v>8</v>
      </c>
      <c r="B16" s="15" t="s">
        <v>93</v>
      </c>
      <c r="C16" s="20" t="s">
        <v>94</v>
      </c>
      <c r="D16" s="21">
        <v>10400</v>
      </c>
      <c r="E16" s="22">
        <v>1240</v>
      </c>
      <c r="F16" s="22">
        <v>1090</v>
      </c>
      <c r="G16" s="29">
        <v>575</v>
      </c>
      <c r="H16" s="23" t="s">
        <v>95</v>
      </c>
      <c r="I16" s="25" t="s">
        <v>96</v>
      </c>
      <c r="J16" s="66" t="s">
        <v>97</v>
      </c>
      <c r="K16" s="25" t="s">
        <v>98</v>
      </c>
      <c r="L16" s="49" t="s">
        <v>99</v>
      </c>
      <c r="M16" s="29" t="s">
        <v>56</v>
      </c>
      <c r="N16" s="29" t="s">
        <v>100</v>
      </c>
      <c r="O16" s="29" t="s">
        <v>101</v>
      </c>
    </row>
    <row r="17" ht="153" customHeight="1" spans="1:15">
      <c r="A17" s="18">
        <v>9</v>
      </c>
      <c r="B17" s="15" t="s">
        <v>102</v>
      </c>
      <c r="C17" s="25" t="s">
        <v>103</v>
      </c>
      <c r="D17" s="26">
        <v>10000</v>
      </c>
      <c r="E17" s="21">
        <v>9469.6</v>
      </c>
      <c r="F17" s="22">
        <f>9328+10+22</f>
        <v>9360</v>
      </c>
      <c r="G17" s="42">
        <f>336+10+42+22</f>
        <v>410</v>
      </c>
      <c r="H17" s="43" t="s">
        <v>104</v>
      </c>
      <c r="I17" s="20" t="s">
        <v>105</v>
      </c>
      <c r="J17" s="49" t="s">
        <v>34</v>
      </c>
      <c r="K17" s="25" t="s">
        <v>106</v>
      </c>
      <c r="L17" s="49" t="s">
        <v>72</v>
      </c>
      <c r="M17" s="29" t="s">
        <v>73</v>
      </c>
      <c r="N17" s="29" t="s">
        <v>73</v>
      </c>
      <c r="O17" s="29" t="s">
        <v>74</v>
      </c>
    </row>
    <row r="18" ht="126" customHeight="1" spans="1:15">
      <c r="A18" s="18">
        <v>10</v>
      </c>
      <c r="B18" s="15" t="s">
        <v>107</v>
      </c>
      <c r="C18" s="25" t="s">
        <v>108</v>
      </c>
      <c r="D18" s="26">
        <v>9127</v>
      </c>
      <c r="E18" s="22">
        <v>9021</v>
      </c>
      <c r="F18" s="22">
        <f>9200+1500+300+50</f>
        <v>11050</v>
      </c>
      <c r="G18" s="22">
        <f>2650+1500+300+50</f>
        <v>4500</v>
      </c>
      <c r="H18" s="23" t="s">
        <v>109</v>
      </c>
      <c r="I18" s="25" t="s">
        <v>110</v>
      </c>
      <c r="J18" s="59" t="s">
        <v>111</v>
      </c>
      <c r="K18" s="59" t="s">
        <v>112</v>
      </c>
      <c r="L18" s="49" t="s">
        <v>99</v>
      </c>
      <c r="M18" s="29" t="s">
        <v>28</v>
      </c>
      <c r="N18" s="29" t="s">
        <v>28</v>
      </c>
      <c r="O18" s="29" t="s">
        <v>113</v>
      </c>
    </row>
    <row r="19" ht="230.1" customHeight="1" spans="1:15">
      <c r="A19" s="18">
        <v>11</v>
      </c>
      <c r="B19" s="15" t="s">
        <v>114</v>
      </c>
      <c r="C19" s="20" t="s">
        <v>115</v>
      </c>
      <c r="D19" s="26">
        <v>7390</v>
      </c>
      <c r="E19" s="44">
        <v>4574</v>
      </c>
      <c r="F19" s="44">
        <v>6650</v>
      </c>
      <c r="G19" s="44">
        <v>5490</v>
      </c>
      <c r="H19" s="23" t="s">
        <v>116</v>
      </c>
      <c r="I19" s="74" t="s">
        <v>117</v>
      </c>
      <c r="J19" s="63" t="s">
        <v>118</v>
      </c>
      <c r="K19" s="75" t="s">
        <v>119</v>
      </c>
      <c r="L19" s="49" t="s">
        <v>80</v>
      </c>
      <c r="M19" s="29" t="s">
        <v>56</v>
      </c>
      <c r="N19" s="29" t="s">
        <v>120</v>
      </c>
      <c r="O19" s="29" t="s">
        <v>121</v>
      </c>
    </row>
    <row r="20" ht="126" customHeight="1" spans="1:15">
      <c r="A20" s="31">
        <v>12</v>
      </c>
      <c r="B20" s="24" t="s">
        <v>122</v>
      </c>
      <c r="C20" s="20" t="s">
        <v>123</v>
      </c>
      <c r="D20" s="45">
        <v>7195</v>
      </c>
      <c r="E20" s="22">
        <v>6000</v>
      </c>
      <c r="F20" s="22">
        <v>1625</v>
      </c>
      <c r="G20" s="29">
        <v>1380</v>
      </c>
      <c r="H20" s="23" t="s">
        <v>124</v>
      </c>
      <c r="I20" s="61" t="s">
        <v>125</v>
      </c>
      <c r="J20" s="68" t="s">
        <v>126</v>
      </c>
      <c r="K20" s="25" t="s">
        <v>127</v>
      </c>
      <c r="L20" s="49" t="s">
        <v>72</v>
      </c>
      <c r="M20" s="29" t="s">
        <v>89</v>
      </c>
      <c r="N20" s="29" t="s">
        <v>128</v>
      </c>
      <c r="O20" s="29" t="s">
        <v>129</v>
      </c>
    </row>
    <row r="21" ht="35.1" customHeight="1" spans="1:15">
      <c r="A21" s="18"/>
      <c r="B21" s="15"/>
      <c r="C21" s="20" t="s">
        <v>130</v>
      </c>
      <c r="D21" s="46"/>
      <c r="E21" s="22"/>
      <c r="F21" s="22">
        <v>617</v>
      </c>
      <c r="G21" s="29"/>
      <c r="H21" s="23" t="s">
        <v>131</v>
      </c>
      <c r="I21" s="25" t="s">
        <v>132</v>
      </c>
      <c r="J21" s="71"/>
      <c r="K21" s="25" t="s">
        <v>133</v>
      </c>
      <c r="L21" s="49"/>
      <c r="M21" s="29"/>
      <c r="N21" s="29"/>
      <c r="O21" s="76"/>
    </row>
    <row r="22" ht="191.1" customHeight="1" spans="1:15">
      <c r="A22" s="24">
        <v>13</v>
      </c>
      <c r="B22" s="24" t="s">
        <v>134</v>
      </c>
      <c r="C22" s="20" t="s">
        <v>135</v>
      </c>
      <c r="D22" s="47">
        <v>6356.08</v>
      </c>
      <c r="E22" s="21">
        <v>402.88</v>
      </c>
      <c r="F22" s="48"/>
      <c r="G22" s="48"/>
      <c r="H22" s="49" t="s">
        <v>136</v>
      </c>
      <c r="I22" s="77" t="s">
        <v>137</v>
      </c>
      <c r="J22" s="25" t="s">
        <v>138</v>
      </c>
      <c r="K22" s="20" t="s">
        <v>139</v>
      </c>
      <c r="L22" s="60" t="s">
        <v>140</v>
      </c>
      <c r="M22" s="49" t="s">
        <v>141</v>
      </c>
      <c r="N22" s="49" t="s">
        <v>141</v>
      </c>
      <c r="O22" s="49" t="s">
        <v>142</v>
      </c>
    </row>
    <row r="23" ht="227.1" customHeight="1" spans="1:15">
      <c r="A23" s="24">
        <v>14</v>
      </c>
      <c r="B23" s="24" t="s">
        <v>143</v>
      </c>
      <c r="C23" s="20" t="s">
        <v>144</v>
      </c>
      <c r="D23" s="21">
        <v>5768</v>
      </c>
      <c r="E23" s="21">
        <v>2000</v>
      </c>
      <c r="F23" s="22">
        <v>2800</v>
      </c>
      <c r="G23" s="22">
        <v>2800</v>
      </c>
      <c r="H23" s="23" t="s">
        <v>145</v>
      </c>
      <c r="I23" s="20" t="s">
        <v>146</v>
      </c>
      <c r="J23" s="20" t="s">
        <v>147</v>
      </c>
      <c r="K23" s="78" t="s">
        <v>148</v>
      </c>
      <c r="L23" s="49" t="s">
        <v>149</v>
      </c>
      <c r="M23" s="29" t="s">
        <v>150</v>
      </c>
      <c r="N23" s="29" t="s">
        <v>150</v>
      </c>
      <c r="O23" s="29" t="s">
        <v>151</v>
      </c>
    </row>
    <row r="24" ht="153.95" customHeight="1" spans="1:15">
      <c r="A24" s="24">
        <v>15</v>
      </c>
      <c r="B24" s="24" t="s">
        <v>152</v>
      </c>
      <c r="C24" s="20" t="s">
        <v>153</v>
      </c>
      <c r="D24" s="21">
        <v>5000</v>
      </c>
      <c r="E24" s="21"/>
      <c r="F24" s="50">
        <v>11000</v>
      </c>
      <c r="G24" s="50">
        <v>2000</v>
      </c>
      <c r="H24" s="51" t="s">
        <v>154</v>
      </c>
      <c r="I24" s="30" t="s">
        <v>155</v>
      </c>
      <c r="J24" s="79" t="s">
        <v>34</v>
      </c>
      <c r="K24" s="25" t="s">
        <v>156</v>
      </c>
      <c r="L24" s="29" t="s">
        <v>80</v>
      </c>
      <c r="M24" s="29" t="s">
        <v>157</v>
      </c>
      <c r="N24" s="29" t="s">
        <v>158</v>
      </c>
      <c r="O24" s="29" t="s">
        <v>159</v>
      </c>
    </row>
    <row r="25" ht="153.95" customHeight="1" spans="1:15">
      <c r="A25" s="24">
        <v>16</v>
      </c>
      <c r="B25" s="15" t="s">
        <v>160</v>
      </c>
      <c r="C25" s="20" t="s">
        <v>161</v>
      </c>
      <c r="D25" s="26">
        <v>5000</v>
      </c>
      <c r="E25" s="21">
        <v>5159</v>
      </c>
      <c r="F25" s="49">
        <v>5525.5</v>
      </c>
      <c r="G25" s="49">
        <v>609.22</v>
      </c>
      <c r="H25" s="23" t="s">
        <v>162</v>
      </c>
      <c r="I25" s="80" t="s">
        <v>163</v>
      </c>
      <c r="J25" s="81"/>
      <c r="K25" s="80" t="s">
        <v>164</v>
      </c>
      <c r="L25" s="49" t="s">
        <v>165</v>
      </c>
      <c r="M25" s="29" t="s">
        <v>120</v>
      </c>
      <c r="N25" s="29" t="s">
        <v>120</v>
      </c>
      <c r="O25" s="49" t="s">
        <v>166</v>
      </c>
    </row>
    <row r="26" ht="297" customHeight="1" spans="1:15">
      <c r="A26" s="32">
        <v>17</v>
      </c>
      <c r="B26" s="32" t="s">
        <v>167</v>
      </c>
      <c r="C26" s="20" t="s">
        <v>168</v>
      </c>
      <c r="D26" s="52">
        <v>4410</v>
      </c>
      <c r="E26" s="22">
        <v>1900</v>
      </c>
      <c r="F26" s="22">
        <v>1200</v>
      </c>
      <c r="G26" s="29">
        <v>1200</v>
      </c>
      <c r="H26" s="23" t="s">
        <v>169</v>
      </c>
      <c r="I26" s="25" t="s">
        <v>170</v>
      </c>
      <c r="J26" s="59" t="s">
        <v>171</v>
      </c>
      <c r="K26" s="25" t="s">
        <v>172</v>
      </c>
      <c r="L26" s="34" t="s">
        <v>99</v>
      </c>
      <c r="M26" s="70" t="s">
        <v>150</v>
      </c>
      <c r="N26" s="70" t="s">
        <v>150</v>
      </c>
      <c r="O26" s="70" t="s">
        <v>173</v>
      </c>
    </row>
    <row r="27" ht="141.95" customHeight="1" spans="1:15">
      <c r="A27" s="37"/>
      <c r="B27" s="37"/>
      <c r="C27" s="20" t="s">
        <v>174</v>
      </c>
      <c r="D27" s="53"/>
      <c r="E27" s="22">
        <v>600</v>
      </c>
      <c r="F27" s="22">
        <v>360</v>
      </c>
      <c r="G27" s="29">
        <v>360</v>
      </c>
      <c r="H27" s="23" t="s">
        <v>175</v>
      </c>
      <c r="I27" s="82" t="s">
        <v>176</v>
      </c>
      <c r="J27" s="83" t="s">
        <v>177</v>
      </c>
      <c r="K27" s="82" t="s">
        <v>178</v>
      </c>
      <c r="L27" s="39"/>
      <c r="M27" s="73"/>
      <c r="N27" s="73"/>
      <c r="O27" s="73"/>
    </row>
    <row r="28" ht="155.1" customHeight="1" spans="1:15">
      <c r="A28" s="37">
        <v>18</v>
      </c>
      <c r="B28" s="24" t="s">
        <v>179</v>
      </c>
      <c r="C28" s="20" t="s">
        <v>180</v>
      </c>
      <c r="D28" s="21">
        <v>4000</v>
      </c>
      <c r="E28" s="22" t="s">
        <v>181</v>
      </c>
      <c r="F28" s="22" t="s">
        <v>181</v>
      </c>
      <c r="G28" s="22">
        <v>614.96</v>
      </c>
      <c r="H28" s="23" t="s">
        <v>182</v>
      </c>
      <c r="I28" s="25" t="s">
        <v>183</v>
      </c>
      <c r="J28" s="25" t="s">
        <v>184</v>
      </c>
      <c r="K28" s="25" t="s">
        <v>185</v>
      </c>
      <c r="L28" s="49" t="s">
        <v>165</v>
      </c>
      <c r="M28" s="29" t="s">
        <v>186</v>
      </c>
      <c r="N28" s="29" t="s">
        <v>186</v>
      </c>
      <c r="O28" s="29" t="s">
        <v>187</v>
      </c>
    </row>
    <row r="29" ht="155.1" customHeight="1" spans="1:15">
      <c r="A29" s="37">
        <v>19</v>
      </c>
      <c r="B29" s="15" t="s">
        <v>188</v>
      </c>
      <c r="C29" s="25" t="s">
        <v>189</v>
      </c>
      <c r="D29" s="21">
        <v>4000</v>
      </c>
      <c r="E29" s="22">
        <v>1839</v>
      </c>
      <c r="F29" s="22">
        <f>3080+50</f>
        <v>3130</v>
      </c>
      <c r="G29" s="22">
        <f>1500+50</f>
        <v>1550</v>
      </c>
      <c r="H29" s="23" t="s">
        <v>190</v>
      </c>
      <c r="I29" s="25" t="s">
        <v>191</v>
      </c>
      <c r="J29" s="59" t="s">
        <v>192</v>
      </c>
      <c r="K29" s="25" t="s">
        <v>193</v>
      </c>
      <c r="L29" s="60" t="s">
        <v>99</v>
      </c>
      <c r="M29" s="29" t="s">
        <v>28</v>
      </c>
      <c r="N29" s="29" t="s">
        <v>28</v>
      </c>
      <c r="O29" s="29" t="s">
        <v>194</v>
      </c>
    </row>
    <row r="30" ht="155.1" customHeight="1" spans="1:15">
      <c r="A30" s="37">
        <v>20</v>
      </c>
      <c r="B30" s="15" t="s">
        <v>195</v>
      </c>
      <c r="C30" s="20" t="s">
        <v>196</v>
      </c>
      <c r="D30" s="21">
        <v>6796</v>
      </c>
      <c r="E30" s="22">
        <v>4870</v>
      </c>
      <c r="F30" s="22">
        <v>5125</v>
      </c>
      <c r="G30" s="22">
        <v>825</v>
      </c>
      <c r="H30" s="23" t="s">
        <v>197</v>
      </c>
      <c r="I30" s="25" t="s">
        <v>198</v>
      </c>
      <c r="J30" s="49" t="s">
        <v>34</v>
      </c>
      <c r="K30" s="25" t="s">
        <v>199</v>
      </c>
      <c r="L30" s="29" t="s">
        <v>80</v>
      </c>
      <c r="M30" s="29" t="s">
        <v>200</v>
      </c>
      <c r="N30" s="29" t="s">
        <v>200</v>
      </c>
      <c r="O30" s="29" t="s">
        <v>201</v>
      </c>
    </row>
    <row r="31" ht="189.95" customHeight="1" spans="1:15">
      <c r="A31" s="24">
        <v>21</v>
      </c>
      <c r="B31" s="24" t="s">
        <v>202</v>
      </c>
      <c r="C31" s="20" t="s">
        <v>203</v>
      </c>
      <c r="D31" s="21">
        <v>3581</v>
      </c>
      <c r="E31" s="22">
        <v>850</v>
      </c>
      <c r="F31" s="29">
        <v>3000</v>
      </c>
      <c r="G31" s="29">
        <v>3000</v>
      </c>
      <c r="H31" s="23" t="s">
        <v>190</v>
      </c>
      <c r="I31" s="84" t="s">
        <v>204</v>
      </c>
      <c r="J31" s="75" t="s">
        <v>205</v>
      </c>
      <c r="K31" s="75" t="s">
        <v>206</v>
      </c>
      <c r="L31" s="60" t="s">
        <v>207</v>
      </c>
      <c r="M31" s="29" t="s">
        <v>208</v>
      </c>
      <c r="N31" s="29" t="s">
        <v>208</v>
      </c>
      <c r="O31" s="49" t="s">
        <v>209</v>
      </c>
    </row>
    <row r="32" ht="183" customHeight="1" spans="1:15">
      <c r="A32" s="24">
        <v>22</v>
      </c>
      <c r="B32" s="24" t="s">
        <v>210</v>
      </c>
      <c r="C32" s="54" t="s">
        <v>211</v>
      </c>
      <c r="D32" s="21">
        <v>3360</v>
      </c>
      <c r="E32" s="22">
        <v>1011</v>
      </c>
      <c r="F32" s="22">
        <v>1680</v>
      </c>
      <c r="G32" s="22">
        <v>350</v>
      </c>
      <c r="H32" s="23" t="s">
        <v>212</v>
      </c>
      <c r="I32" s="25" t="s">
        <v>213</v>
      </c>
      <c r="J32" s="25" t="s">
        <v>214</v>
      </c>
      <c r="K32" s="25" t="s">
        <v>215</v>
      </c>
      <c r="L32" s="49" t="s">
        <v>55</v>
      </c>
      <c r="M32" s="70" t="s">
        <v>216</v>
      </c>
      <c r="N32" s="70" t="s">
        <v>216</v>
      </c>
      <c r="O32" s="70" t="s">
        <v>217</v>
      </c>
    </row>
    <row r="33" ht="96.95" customHeight="1" spans="1:15">
      <c r="A33" s="24">
        <v>23</v>
      </c>
      <c r="B33" s="15" t="s">
        <v>218</v>
      </c>
      <c r="C33" s="20" t="s">
        <v>219</v>
      </c>
      <c r="D33" s="21">
        <v>3100</v>
      </c>
      <c r="E33" s="22">
        <v>3103</v>
      </c>
      <c r="F33" s="22">
        <v>2940</v>
      </c>
      <c r="G33" s="29">
        <v>938</v>
      </c>
      <c r="H33" s="23" t="s">
        <v>220</v>
      </c>
      <c r="I33" s="25" t="s">
        <v>221</v>
      </c>
      <c r="J33" s="85" t="s">
        <v>222</v>
      </c>
      <c r="K33" s="20" t="s">
        <v>223</v>
      </c>
      <c r="L33" s="49" t="s">
        <v>224</v>
      </c>
      <c r="M33" s="29" t="s">
        <v>225</v>
      </c>
      <c r="N33" s="29" t="s">
        <v>225</v>
      </c>
      <c r="O33" s="29" t="s">
        <v>226</v>
      </c>
    </row>
    <row r="34" ht="18.75" spans="12:12">
      <c r="L34" s="86"/>
    </row>
  </sheetData>
  <mergeCells count="49">
    <mergeCell ref="A2:N2"/>
    <mergeCell ref="A3:C3"/>
    <mergeCell ref="D3:F3"/>
    <mergeCell ref="G3:I3"/>
    <mergeCell ref="A4:A5"/>
    <mergeCell ref="A7:A8"/>
    <mergeCell ref="A14:A15"/>
    <mergeCell ref="A20:A21"/>
    <mergeCell ref="A26:A27"/>
    <mergeCell ref="B4:B5"/>
    <mergeCell ref="B14:B15"/>
    <mergeCell ref="B20:B21"/>
    <mergeCell ref="B26:B27"/>
    <mergeCell ref="C4:C5"/>
    <mergeCell ref="D4:D5"/>
    <mergeCell ref="D14:D15"/>
    <mergeCell ref="D20:D21"/>
    <mergeCell ref="D26:D27"/>
    <mergeCell ref="E4:E5"/>
    <mergeCell ref="E14:E15"/>
    <mergeCell ref="F4:F5"/>
    <mergeCell ref="F14:F15"/>
    <mergeCell ref="G4:G5"/>
    <mergeCell ref="G14:G15"/>
    <mergeCell ref="H4:H5"/>
    <mergeCell ref="H14:H15"/>
    <mergeCell ref="I4:I5"/>
    <mergeCell ref="I14:I15"/>
    <mergeCell ref="J4:J5"/>
    <mergeCell ref="J14:J15"/>
    <mergeCell ref="J20:J21"/>
    <mergeCell ref="K4:K5"/>
    <mergeCell ref="K14:K15"/>
    <mergeCell ref="L4:L5"/>
    <mergeCell ref="L14:L15"/>
    <mergeCell ref="L20:L21"/>
    <mergeCell ref="L26:L27"/>
    <mergeCell ref="M4:M5"/>
    <mergeCell ref="M14:M15"/>
    <mergeCell ref="M20:M21"/>
    <mergeCell ref="M26:M27"/>
    <mergeCell ref="N4:N5"/>
    <mergeCell ref="N14:N15"/>
    <mergeCell ref="N20:N21"/>
    <mergeCell ref="N26:N27"/>
    <mergeCell ref="O4:O5"/>
    <mergeCell ref="O14:O15"/>
    <mergeCell ref="O20:O21"/>
    <mergeCell ref="O26:O27"/>
  </mergeCells>
  <pageMargins left="0.751388888888889" right="0.751388888888889" top="1" bottom="1" header="0.5" footer="0.5"/>
  <pageSetup paperSize="8" scale="53"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2021-01-06T07:54:00Z</dcterms:created>
  <dcterms:modified xsi:type="dcterms:W3CDTF">2023-09-26T01:19:42Z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053A6E1C26EF4370B67A21F067B6EDDF</vt:lpwstr>
  </property>
</Properties>
</file>