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800"/>
  </bookViews>
  <sheets>
    <sheet name="Sheet1" sheetId="1" r:id="rId1"/>
  </sheets>
  <definedNames>
    <definedName name="_xlnm._FilterDatabase" localSheetId="0" hidden="1">Sheet1!$A$4:$L$72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<sst xmlns="http://schemas.openxmlformats.org/spreadsheetml/2006/main" count="101" uniqueCount="99">
  <si>
    <t>附件</t>
  </si>
  <si>
    <t>2023年第二批义教公用经费补助资金分配表</t>
  </si>
  <si>
    <t>学校</t>
  </si>
  <si>
    <t>2023年春学生数</t>
  </si>
  <si>
    <t>2023年全年预测数</t>
  </si>
  <si>
    <t>原已下达（元）</t>
  </si>
  <si>
    <t>本次下达（元）</t>
  </si>
  <si>
    <t>备注</t>
  </si>
  <si>
    <t>学生人数</t>
  </si>
  <si>
    <t>寄宿生数</t>
  </si>
  <si>
    <t>其中在校持证残疾学生数</t>
  </si>
  <si>
    <t>公用经费（元）</t>
  </si>
  <si>
    <t>寄宿生提高公用经费（元）</t>
  </si>
  <si>
    <t>特教公用经费（元）</t>
  </si>
  <si>
    <t>合计（元）</t>
  </si>
  <si>
    <t>总合计</t>
  </si>
  <si>
    <t xml:space="preserve">  小学合计</t>
  </si>
  <si>
    <t>龙脊镇</t>
  </si>
  <si>
    <t>龙脊镇中心校合计</t>
  </si>
  <si>
    <t>龙脊镇小学</t>
  </si>
  <si>
    <t>下半年减1个班约减少30人</t>
  </si>
  <si>
    <t>中六教学点</t>
  </si>
  <si>
    <t>大寨教学点</t>
  </si>
  <si>
    <t>小寨教学点</t>
  </si>
  <si>
    <t>江柳教学点</t>
  </si>
  <si>
    <t>翁江教学点</t>
  </si>
  <si>
    <t>龙胜镇</t>
  </si>
  <si>
    <t>龙胜镇中心校合计</t>
  </si>
  <si>
    <t>龙胜镇小学</t>
  </si>
  <si>
    <t>下半年减1个班约减少100人（原54人/班）</t>
  </si>
  <si>
    <t>平也教学点</t>
  </si>
  <si>
    <t>金结教学点</t>
  </si>
  <si>
    <t>泗水乡</t>
  </si>
  <si>
    <t>泗水乡中心校合计</t>
  </si>
  <si>
    <t>泗水小学</t>
  </si>
  <si>
    <t>周家教学点</t>
  </si>
  <si>
    <t>细门教学点</t>
  </si>
  <si>
    <t>八滩教学点</t>
  </si>
  <si>
    <t>希望教学点</t>
  </si>
  <si>
    <t>江底乡</t>
  </si>
  <si>
    <t>江底乡中心校合计</t>
  </si>
  <si>
    <t>江底小学</t>
  </si>
  <si>
    <t>矮岭教学点</t>
  </si>
  <si>
    <t>李江教学点</t>
  </si>
  <si>
    <t>马堤乡</t>
  </si>
  <si>
    <t>马堤乡中心校合计</t>
  </si>
  <si>
    <t>马堤民小</t>
  </si>
  <si>
    <t>芙蓉教学点</t>
  </si>
  <si>
    <t>里市教学点</t>
  </si>
  <si>
    <t>东升教学点</t>
  </si>
  <si>
    <t>龙家教学点</t>
  </si>
  <si>
    <t>伟江乡</t>
  </si>
  <si>
    <t>伟江乡中心校合计</t>
  </si>
  <si>
    <t>伟江民小</t>
  </si>
  <si>
    <t>减班但学生总数差异几人</t>
  </si>
  <si>
    <t>洋湾教学点</t>
  </si>
  <si>
    <t>中洞教学点</t>
  </si>
  <si>
    <t>新寨教学点</t>
  </si>
  <si>
    <t>里木教学点</t>
  </si>
  <si>
    <t>平等镇</t>
  </si>
  <si>
    <t>平等镇中心校合计</t>
  </si>
  <si>
    <t>寨枕教学点</t>
  </si>
  <si>
    <t>蒙洞教学点</t>
  </si>
  <si>
    <t>龙坪教学点</t>
  </si>
  <si>
    <t>小江教学点</t>
  </si>
  <si>
    <t>平等小学</t>
  </si>
  <si>
    <t>广南教学点</t>
  </si>
  <si>
    <t>庖田教学点</t>
  </si>
  <si>
    <t>乐江镇</t>
  </si>
  <si>
    <t>乐江镇中心校合计</t>
  </si>
  <si>
    <t>乐江小学</t>
  </si>
  <si>
    <t>地灵教学点</t>
  </si>
  <si>
    <t>宝赠教学点</t>
  </si>
  <si>
    <t>西腰教学点</t>
  </si>
  <si>
    <t>瓢里镇</t>
  </si>
  <si>
    <t>瓢里镇中心校合计</t>
  </si>
  <si>
    <t>交洲教学点</t>
  </si>
  <si>
    <t>思陇教学点</t>
  </si>
  <si>
    <t>梅洞教学点</t>
  </si>
  <si>
    <t>平岭教学点</t>
  </si>
  <si>
    <t>孟化教学点</t>
  </si>
  <si>
    <t>瓢里小学</t>
  </si>
  <si>
    <t>三门镇</t>
  </si>
  <si>
    <t>三门镇中心校合计</t>
  </si>
  <si>
    <t>三门小学</t>
  </si>
  <si>
    <t>双朗教学点</t>
  </si>
  <si>
    <t>双江教学点</t>
  </si>
  <si>
    <t>古坪教学点</t>
  </si>
  <si>
    <t>同列教学点</t>
  </si>
  <si>
    <t>大罗教学点</t>
  </si>
  <si>
    <t>县直</t>
  </si>
  <si>
    <t>龙胜小学</t>
  </si>
  <si>
    <t>龙胜镇二小</t>
  </si>
  <si>
    <t>下半年增班约加360人</t>
  </si>
  <si>
    <t xml:space="preserve">   初中合计</t>
  </si>
  <si>
    <t xml:space="preserve">       民族中学</t>
  </si>
  <si>
    <t xml:space="preserve">       实验中学</t>
  </si>
  <si>
    <t>下半年减2个班减少90人</t>
  </si>
  <si>
    <t xml:space="preserve">      龙胜镇初中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</si>
</sst>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_GBK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6" fillId="15" borderId="11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0" borderId="0"/>
    <xf numFmtId="0" fontId="20" fillId="0" borderId="1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5" fillId="0" borderId="0"/>
    <xf numFmtId="0" fontId="23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8" fillId="0" borderId="1" xfId="52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7" fillId="0" borderId="1" xfId="31" applyNumberFormat="1" applyFont="1" applyFill="1" applyBorder="1" applyAlignment="1">
      <alignment horizontal="left" vertical="center" shrinkToFit="1"/>
    </xf>
    <xf numFmtId="0" fontId="8" fillId="0" borderId="1" xfId="31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7" fillId="2" borderId="1" xfId="52" applyFont="1" applyFill="1" applyBorder="1" applyAlignment="1">
      <alignment horizontal="left" vertical="center" shrinkToFit="1"/>
    </xf>
    <xf numFmtId="0" fontId="8" fillId="2" borderId="1" xfId="52" applyFont="1" applyFill="1" applyBorder="1" applyAlignment="1">
      <alignment horizontal="center" vertical="center" shrinkToFit="1"/>
    </xf>
    <xf numFmtId="0" fontId="7" fillId="0" borderId="1" xfId="52" applyFont="1" applyFill="1" applyBorder="1" applyAlignment="1">
      <alignment horizontal="left" vertical="center" shrinkToFit="1"/>
    </xf>
    <xf numFmtId="0" fontId="7" fillId="0" borderId="1" xfId="52" applyFont="1" applyFill="1" applyBorder="1" applyAlignment="1">
      <alignment horizontal="center" vertical="center" shrinkToFit="1"/>
    </xf>
    <xf numFmtId="0" fontId="0" fillId="3" borderId="1" xfId="0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31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53" applyFont="1" applyFill="1" applyBorder="1" applyAlignment="1">
      <alignment horizontal="left" vertical="center" shrinkToFit="1"/>
    </xf>
    <xf numFmtId="0" fontId="8" fillId="0" borderId="1" xfId="53" applyFont="1" applyFill="1" applyBorder="1" applyAlignment="1">
      <alignment horizontal="center" vertical="center" shrinkToFit="1"/>
    </xf>
    <xf numFmtId="176" fontId="3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/>
    </xf>
    <xf numFmtId="176" fontId="1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8" fillId="0" borderId="1" xfId="52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52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常规Sheet1 2 2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3" xfId="52"/>
    <cellStyle name="常规_Sheet3 2 2 2" xfId="53"/>
    <cellStyle name="常规Sheet3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abSelected="1" workbookViewId="0">
      <selection activeCell="I15" sqref="I15"/>
    </sheetView>
  </sheetViews>
  <sheetFormatPr defaultColWidth="9" defaultRowHeight="13.5"/>
  <cols>
    <col min="1" max="1" width="7.625" customWidth="1"/>
    <col min="2" max="2" width="17.5" customWidth="1"/>
    <col min="6" max="6" width="9.375"/>
    <col min="7" max="7" width="9.25"/>
    <col min="9" max="9" width="12.5" style="2" customWidth="1"/>
    <col min="10" max="11" width="13.375" style="2" customWidth="1"/>
    <col min="12" max="12" width="19.7" customWidth="1"/>
  </cols>
  <sheetData>
    <row r="1" ht="22" customHeight="1" spans="1:2">
      <c r="A1" s="3" t="s">
        <v>0</v>
      </c>
      <c r="B1" s="3"/>
    </row>
    <row r="2" ht="26" customHeight="1" spans="1:12">
      <c r="A2" s="4" t="s">
        <v>1</v>
      </c>
      <c r="B2" s="4"/>
      <c r="C2" s="4"/>
      <c r="D2" s="4"/>
      <c r="E2" s="4"/>
      <c r="F2" s="4"/>
      <c r="G2" s="4"/>
      <c r="H2" s="4"/>
      <c r="I2" s="29"/>
      <c r="J2" s="4"/>
      <c r="K2" s="4"/>
      <c r="L2" s="4"/>
    </row>
    <row r="3" ht="19" customHeight="1" spans="1:12">
      <c r="A3" s="5" t="s">
        <v>2</v>
      </c>
      <c r="B3" s="5"/>
      <c r="C3" s="5" t="s">
        <v>3</v>
      </c>
      <c r="D3" s="5"/>
      <c r="E3" s="5"/>
      <c r="F3" s="5" t="s">
        <v>4</v>
      </c>
      <c r="G3" s="5"/>
      <c r="H3" s="5"/>
      <c r="I3" s="30"/>
      <c r="J3" s="30" t="s">
        <v>5</v>
      </c>
      <c r="K3" s="31" t="s">
        <v>6</v>
      </c>
      <c r="L3" s="5" t="s">
        <v>7</v>
      </c>
    </row>
    <row r="4" ht="45" customHeight="1" spans="1:12">
      <c r="A4" s="6"/>
      <c r="B4" s="6"/>
      <c r="C4" s="7" t="s">
        <v>8</v>
      </c>
      <c r="D4" s="7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30" t="s">
        <v>14</v>
      </c>
      <c r="J4" s="32"/>
      <c r="K4" s="33"/>
      <c r="L4" s="6"/>
    </row>
    <row r="5" ht="15" customHeight="1" spans="1:12">
      <c r="A5" s="8" t="s">
        <v>15</v>
      </c>
      <c r="B5" s="8"/>
      <c r="C5" s="9">
        <f t="shared" ref="C5:J5" si="0">C69+C6</f>
        <v>14683</v>
      </c>
      <c r="D5" s="9">
        <f t="shared" si="0"/>
        <v>8909</v>
      </c>
      <c r="E5" s="9">
        <f t="shared" si="0"/>
        <v>117</v>
      </c>
      <c r="F5" s="9">
        <f t="shared" si="0"/>
        <v>13147040</v>
      </c>
      <c r="G5" s="9">
        <f t="shared" si="0"/>
        <v>2659200</v>
      </c>
      <c r="H5" s="9">
        <f t="shared" si="0"/>
        <v>702000</v>
      </c>
      <c r="I5" s="34">
        <f t="shared" si="0"/>
        <v>16508240</v>
      </c>
      <c r="J5" s="34">
        <v>14437250</v>
      </c>
      <c r="K5" s="34">
        <f>I5-J5</f>
        <v>2070990</v>
      </c>
      <c r="L5" s="11"/>
    </row>
    <row r="6" ht="14.25" spans="1:12">
      <c r="A6" s="8" t="s">
        <v>16</v>
      </c>
      <c r="B6" s="8"/>
      <c r="C6" s="9">
        <f t="shared" ref="C6:J6" si="1">C7+C14+C18+C24+C28+C34+C40+C48+C53+C60+C67+C68</f>
        <v>9854</v>
      </c>
      <c r="D6" s="9">
        <f t="shared" si="1"/>
        <v>4096</v>
      </c>
      <c r="E6" s="9">
        <f t="shared" si="1"/>
        <v>81</v>
      </c>
      <c r="F6" s="9">
        <f t="shared" si="1"/>
        <v>8650080</v>
      </c>
      <c r="G6" s="9">
        <f t="shared" si="1"/>
        <v>1228800</v>
      </c>
      <c r="H6" s="9">
        <f t="shared" si="1"/>
        <v>486000</v>
      </c>
      <c r="I6" s="34">
        <f t="shared" si="1"/>
        <v>10364880</v>
      </c>
      <c r="J6" s="34">
        <v>9138500</v>
      </c>
      <c r="K6" s="34">
        <f>I6-J6</f>
        <v>1226380</v>
      </c>
      <c r="L6" s="11"/>
    </row>
    <row r="7" spans="1:12">
      <c r="A7" s="10" t="s">
        <v>17</v>
      </c>
      <c r="B7" s="9" t="s">
        <v>18</v>
      </c>
      <c r="C7" s="11">
        <f t="shared" ref="C7:I7" si="2">SUM(C8:C13)</f>
        <v>692</v>
      </c>
      <c r="D7" s="11">
        <f t="shared" si="2"/>
        <v>449</v>
      </c>
      <c r="E7" s="11">
        <f t="shared" si="2"/>
        <v>10</v>
      </c>
      <c r="F7" s="11">
        <f t="shared" si="2"/>
        <v>676080</v>
      </c>
      <c r="G7" s="11">
        <f t="shared" si="2"/>
        <v>134700</v>
      </c>
      <c r="H7" s="11">
        <f t="shared" si="2"/>
        <v>60000</v>
      </c>
      <c r="I7" s="35">
        <f t="shared" si="2"/>
        <v>870780</v>
      </c>
      <c r="J7" s="35">
        <v>757050</v>
      </c>
      <c r="K7" s="34">
        <f>I7-J7</f>
        <v>113730</v>
      </c>
      <c r="L7" s="13"/>
    </row>
    <row r="8" ht="27" spans="1:12">
      <c r="A8" s="10"/>
      <c r="B8" s="12" t="s">
        <v>19</v>
      </c>
      <c r="C8" s="13">
        <v>654</v>
      </c>
      <c r="D8" s="13">
        <v>449</v>
      </c>
      <c r="E8" s="13">
        <v>10</v>
      </c>
      <c r="F8" s="13">
        <f>C8*720-30*360</f>
        <v>460080</v>
      </c>
      <c r="G8" s="13">
        <f t="shared" ref="G8:G13" si="3">D8*300</f>
        <v>134700</v>
      </c>
      <c r="H8" s="13">
        <f t="shared" ref="H8:H13" si="4">E8*6000</f>
        <v>60000</v>
      </c>
      <c r="I8" s="36">
        <f>SUM(F8:H8)</f>
        <v>654780</v>
      </c>
      <c r="J8" s="37">
        <v>562050</v>
      </c>
      <c r="K8" s="34">
        <f t="shared" ref="K8:K39" si="5">I8-J8</f>
        <v>92730</v>
      </c>
      <c r="L8" s="38" t="s">
        <v>20</v>
      </c>
    </row>
    <row r="9" ht="20" customHeight="1" spans="1:12">
      <c r="A9" s="10"/>
      <c r="B9" s="12" t="s">
        <v>21</v>
      </c>
      <c r="C9" s="13">
        <v>8</v>
      </c>
      <c r="D9" s="13"/>
      <c r="E9" s="13"/>
      <c r="F9" s="13">
        <v>72000</v>
      </c>
      <c r="G9" s="13">
        <f t="shared" si="3"/>
        <v>0</v>
      </c>
      <c r="H9" s="13">
        <f t="shared" si="4"/>
        <v>0</v>
      </c>
      <c r="I9" s="36">
        <f t="shared" ref="I9:I40" si="6">SUM(F9:H9)</f>
        <v>72000</v>
      </c>
      <c r="J9" s="37">
        <v>65000</v>
      </c>
      <c r="K9" s="34">
        <f t="shared" si="5"/>
        <v>7000</v>
      </c>
      <c r="L9" s="13"/>
    </row>
    <row r="10" ht="20" customHeight="1" spans="1:12">
      <c r="A10" s="10"/>
      <c r="B10" s="12" t="s">
        <v>22</v>
      </c>
      <c r="C10" s="13">
        <v>25</v>
      </c>
      <c r="D10" s="13"/>
      <c r="E10" s="13"/>
      <c r="F10" s="13">
        <v>72000</v>
      </c>
      <c r="G10" s="13">
        <f t="shared" si="3"/>
        <v>0</v>
      </c>
      <c r="H10" s="13">
        <f t="shared" si="4"/>
        <v>0</v>
      </c>
      <c r="I10" s="36">
        <f t="shared" si="6"/>
        <v>72000</v>
      </c>
      <c r="J10" s="37">
        <v>65000</v>
      </c>
      <c r="K10" s="34">
        <f t="shared" si="5"/>
        <v>7000</v>
      </c>
      <c r="L10" s="13"/>
    </row>
    <row r="11" ht="20" customHeight="1" spans="1:12">
      <c r="A11" s="10"/>
      <c r="B11" s="12" t="s">
        <v>23</v>
      </c>
      <c r="C11" s="13"/>
      <c r="D11" s="13"/>
      <c r="E11" s="13"/>
      <c r="F11" s="13"/>
      <c r="G11" s="13">
        <f t="shared" si="3"/>
        <v>0</v>
      </c>
      <c r="H11" s="13">
        <f t="shared" si="4"/>
        <v>0</v>
      </c>
      <c r="I11" s="36">
        <f t="shared" si="6"/>
        <v>0</v>
      </c>
      <c r="J11" s="37">
        <v>0</v>
      </c>
      <c r="K11" s="34">
        <f t="shared" si="5"/>
        <v>0</v>
      </c>
      <c r="L11" s="13"/>
    </row>
    <row r="12" ht="20" customHeight="1" spans="1:12">
      <c r="A12" s="10"/>
      <c r="B12" s="12" t="s">
        <v>24</v>
      </c>
      <c r="C12" s="13"/>
      <c r="D12" s="13"/>
      <c r="E12" s="13"/>
      <c r="F12" s="13"/>
      <c r="G12" s="13">
        <f t="shared" si="3"/>
        <v>0</v>
      </c>
      <c r="H12" s="13">
        <f t="shared" si="4"/>
        <v>0</v>
      </c>
      <c r="I12" s="36">
        <f t="shared" si="6"/>
        <v>0</v>
      </c>
      <c r="J12" s="37">
        <v>0</v>
      </c>
      <c r="K12" s="34">
        <f t="shared" si="5"/>
        <v>0</v>
      </c>
      <c r="L12" s="13"/>
    </row>
    <row r="13" ht="20" customHeight="1" spans="1:12">
      <c r="A13" s="10"/>
      <c r="B13" s="12" t="s">
        <v>25</v>
      </c>
      <c r="C13" s="13">
        <v>5</v>
      </c>
      <c r="D13" s="13"/>
      <c r="E13" s="13"/>
      <c r="F13" s="13">
        <v>72000</v>
      </c>
      <c r="G13" s="13">
        <f t="shared" si="3"/>
        <v>0</v>
      </c>
      <c r="H13" s="13">
        <f t="shared" si="4"/>
        <v>0</v>
      </c>
      <c r="I13" s="36">
        <f t="shared" si="6"/>
        <v>72000</v>
      </c>
      <c r="J13" s="37">
        <v>65000</v>
      </c>
      <c r="K13" s="34">
        <f t="shared" si="5"/>
        <v>7000</v>
      </c>
      <c r="L13" s="13"/>
    </row>
    <row r="14" ht="20" customHeight="1" spans="1:12">
      <c r="A14" s="10" t="s">
        <v>26</v>
      </c>
      <c r="B14" s="14" t="s">
        <v>27</v>
      </c>
      <c r="C14" s="11">
        <f t="shared" ref="C14:J14" si="7">SUM(C15:C17)</f>
        <v>1582</v>
      </c>
      <c r="D14" s="11">
        <f t="shared" si="7"/>
        <v>408</v>
      </c>
      <c r="E14" s="11">
        <f t="shared" si="7"/>
        <v>17</v>
      </c>
      <c r="F14" s="11">
        <f t="shared" si="7"/>
        <v>1103040</v>
      </c>
      <c r="G14" s="11">
        <f t="shared" si="7"/>
        <v>122400</v>
      </c>
      <c r="H14" s="11">
        <f t="shared" si="7"/>
        <v>102000</v>
      </c>
      <c r="I14" s="35">
        <f t="shared" si="7"/>
        <v>1327440</v>
      </c>
      <c r="J14" s="35">
        <v>1215950</v>
      </c>
      <c r="K14" s="34">
        <f t="shared" si="5"/>
        <v>111490</v>
      </c>
      <c r="L14" s="13"/>
    </row>
    <row r="15" ht="27" spans="1:12">
      <c r="A15" s="10"/>
      <c r="B15" s="15" t="s">
        <v>28</v>
      </c>
      <c r="C15" s="13">
        <v>1582</v>
      </c>
      <c r="D15" s="13">
        <v>408</v>
      </c>
      <c r="E15" s="13">
        <v>17</v>
      </c>
      <c r="F15" s="13">
        <f>C15*720-100*360</f>
        <v>1103040</v>
      </c>
      <c r="G15" s="13">
        <f>D15*300</f>
        <v>122400</v>
      </c>
      <c r="H15" s="13">
        <f>E15*6000</f>
        <v>102000</v>
      </c>
      <c r="I15" s="36">
        <f t="shared" si="6"/>
        <v>1327440</v>
      </c>
      <c r="J15" s="37">
        <v>1215950</v>
      </c>
      <c r="K15" s="34">
        <f t="shared" si="5"/>
        <v>111490</v>
      </c>
      <c r="L15" s="38" t="s">
        <v>29</v>
      </c>
    </row>
    <row r="16" ht="15" customHeight="1" spans="1:12">
      <c r="A16" s="10"/>
      <c r="B16" s="15" t="s">
        <v>30</v>
      </c>
      <c r="C16" s="13"/>
      <c r="D16" s="13"/>
      <c r="E16" s="13"/>
      <c r="F16" s="13"/>
      <c r="G16" s="13">
        <f>D16*300</f>
        <v>0</v>
      </c>
      <c r="H16" s="13">
        <f>E16*6000</f>
        <v>0</v>
      </c>
      <c r="I16" s="36">
        <f t="shared" si="6"/>
        <v>0</v>
      </c>
      <c r="J16" s="37">
        <v>0</v>
      </c>
      <c r="K16" s="34">
        <f t="shared" si="5"/>
        <v>0</v>
      </c>
      <c r="L16" s="13"/>
    </row>
    <row r="17" ht="15" customHeight="1" spans="1:12">
      <c r="A17" s="10"/>
      <c r="B17" s="15" t="s">
        <v>31</v>
      </c>
      <c r="C17" s="13"/>
      <c r="D17" s="13"/>
      <c r="E17" s="13"/>
      <c r="F17" s="13"/>
      <c r="G17" s="13">
        <f>D17*300</f>
        <v>0</v>
      </c>
      <c r="H17" s="13">
        <f>E17*6000</f>
        <v>0</v>
      </c>
      <c r="I17" s="36">
        <f t="shared" si="6"/>
        <v>0</v>
      </c>
      <c r="J17" s="37">
        <v>0</v>
      </c>
      <c r="K17" s="34">
        <f t="shared" si="5"/>
        <v>0</v>
      </c>
      <c r="L17" s="13"/>
    </row>
    <row r="18" ht="15" customHeight="1" spans="1:12">
      <c r="A18" s="10" t="s">
        <v>32</v>
      </c>
      <c r="B18" s="16" t="s">
        <v>33</v>
      </c>
      <c r="C18" s="11">
        <f t="shared" ref="C18:J18" si="8">SUM(C19:C23)</f>
        <v>711</v>
      </c>
      <c r="D18" s="11">
        <f t="shared" si="8"/>
        <v>661</v>
      </c>
      <c r="E18" s="11">
        <f t="shared" si="8"/>
        <v>7</v>
      </c>
      <c r="F18" s="11">
        <f t="shared" si="8"/>
        <v>691920</v>
      </c>
      <c r="G18" s="11">
        <f t="shared" si="8"/>
        <v>198300</v>
      </c>
      <c r="H18" s="11">
        <f t="shared" si="8"/>
        <v>42000</v>
      </c>
      <c r="I18" s="35">
        <f t="shared" si="8"/>
        <v>932220</v>
      </c>
      <c r="J18" s="35">
        <v>791200</v>
      </c>
      <c r="K18" s="34">
        <f t="shared" si="5"/>
        <v>141020</v>
      </c>
      <c r="L18" s="13"/>
    </row>
    <row r="19" ht="15" customHeight="1" spans="1:12">
      <c r="A19" s="10"/>
      <c r="B19" s="17" t="s">
        <v>34</v>
      </c>
      <c r="C19" s="13">
        <v>661</v>
      </c>
      <c r="D19" s="13">
        <v>661</v>
      </c>
      <c r="E19" s="13">
        <v>5</v>
      </c>
      <c r="F19" s="13">
        <f>C19*720</f>
        <v>475920</v>
      </c>
      <c r="G19" s="13">
        <f>D19*300</f>
        <v>198300</v>
      </c>
      <c r="H19" s="13">
        <f>E19*6000</f>
        <v>30000</v>
      </c>
      <c r="I19" s="36">
        <f t="shared" si="6"/>
        <v>704220</v>
      </c>
      <c r="J19" s="37">
        <v>596200</v>
      </c>
      <c r="K19" s="34">
        <f t="shared" si="5"/>
        <v>108020</v>
      </c>
      <c r="L19" s="13"/>
    </row>
    <row r="20" ht="15" customHeight="1" spans="1:12">
      <c r="A20" s="10"/>
      <c r="B20" s="17" t="s">
        <v>35</v>
      </c>
      <c r="C20" s="13">
        <v>12</v>
      </c>
      <c r="D20" s="13"/>
      <c r="E20" s="13">
        <v>1</v>
      </c>
      <c r="F20" s="13">
        <v>72000</v>
      </c>
      <c r="G20" s="13">
        <f>D20*300</f>
        <v>0</v>
      </c>
      <c r="H20" s="13">
        <f>E20*6000</f>
        <v>6000</v>
      </c>
      <c r="I20" s="36">
        <f t="shared" si="6"/>
        <v>78000</v>
      </c>
      <c r="J20" s="37">
        <v>65000</v>
      </c>
      <c r="K20" s="34">
        <f t="shared" si="5"/>
        <v>13000</v>
      </c>
      <c r="L20" s="13"/>
    </row>
    <row r="21" ht="15" customHeight="1" spans="1:12">
      <c r="A21" s="10"/>
      <c r="B21" s="17" t="s">
        <v>36</v>
      </c>
      <c r="C21" s="13"/>
      <c r="D21" s="13"/>
      <c r="E21" s="13"/>
      <c r="F21" s="13"/>
      <c r="G21" s="13">
        <f>D21*300</f>
        <v>0</v>
      </c>
      <c r="H21" s="13">
        <f>E21*6000</f>
        <v>0</v>
      </c>
      <c r="I21" s="36">
        <f t="shared" si="6"/>
        <v>0</v>
      </c>
      <c r="J21" s="37">
        <v>0</v>
      </c>
      <c r="K21" s="34">
        <f t="shared" si="5"/>
        <v>0</v>
      </c>
      <c r="L21" s="13"/>
    </row>
    <row r="22" ht="15" customHeight="1" spans="1:12">
      <c r="A22" s="10"/>
      <c r="B22" s="17" t="s">
        <v>37</v>
      </c>
      <c r="C22" s="13">
        <v>8</v>
      </c>
      <c r="D22" s="13"/>
      <c r="E22" s="13"/>
      <c r="F22" s="13">
        <v>72000</v>
      </c>
      <c r="G22" s="13">
        <f>D22*300</f>
        <v>0</v>
      </c>
      <c r="H22" s="13">
        <f>E22*6000</f>
        <v>0</v>
      </c>
      <c r="I22" s="36">
        <f t="shared" si="6"/>
        <v>72000</v>
      </c>
      <c r="J22" s="37">
        <v>65000</v>
      </c>
      <c r="K22" s="34">
        <f t="shared" si="5"/>
        <v>7000</v>
      </c>
      <c r="L22" s="13"/>
    </row>
    <row r="23" ht="15" customHeight="1" spans="1:12">
      <c r="A23" s="10"/>
      <c r="B23" s="17" t="s">
        <v>38</v>
      </c>
      <c r="C23" s="13">
        <v>30</v>
      </c>
      <c r="D23" s="13"/>
      <c r="E23" s="13">
        <v>1</v>
      </c>
      <c r="F23" s="13">
        <v>72000</v>
      </c>
      <c r="G23" s="13">
        <f>D23*300</f>
        <v>0</v>
      </c>
      <c r="H23" s="13">
        <f>E23*6000</f>
        <v>6000</v>
      </c>
      <c r="I23" s="36">
        <f t="shared" si="6"/>
        <v>78000</v>
      </c>
      <c r="J23" s="37">
        <v>65000</v>
      </c>
      <c r="K23" s="34">
        <f t="shared" si="5"/>
        <v>13000</v>
      </c>
      <c r="L23" s="13"/>
    </row>
    <row r="24" ht="15" customHeight="1" spans="1:12">
      <c r="A24" s="10" t="s">
        <v>39</v>
      </c>
      <c r="B24" s="18" t="s">
        <v>40</v>
      </c>
      <c r="C24" s="11">
        <f t="shared" ref="C24:J24" si="9">SUM(C25:C27)</f>
        <v>434</v>
      </c>
      <c r="D24" s="11">
        <f t="shared" si="9"/>
        <v>434</v>
      </c>
      <c r="E24" s="11">
        <f t="shared" si="9"/>
        <v>1</v>
      </c>
      <c r="F24" s="11">
        <f t="shared" si="9"/>
        <v>312480</v>
      </c>
      <c r="G24" s="11">
        <f t="shared" si="9"/>
        <v>130200</v>
      </c>
      <c r="H24" s="11">
        <f t="shared" si="9"/>
        <v>6000</v>
      </c>
      <c r="I24" s="35">
        <f t="shared" si="9"/>
        <v>448680</v>
      </c>
      <c r="J24" s="35">
        <v>374050</v>
      </c>
      <c r="K24" s="34">
        <f t="shared" si="5"/>
        <v>74630</v>
      </c>
      <c r="L24" s="13"/>
    </row>
    <row r="25" ht="15" customHeight="1" spans="1:12">
      <c r="A25" s="10"/>
      <c r="B25" s="19" t="s">
        <v>41</v>
      </c>
      <c r="C25" s="13">
        <v>434</v>
      </c>
      <c r="D25" s="13">
        <v>434</v>
      </c>
      <c r="E25" s="13">
        <v>1</v>
      </c>
      <c r="F25" s="13">
        <f>C25*720</f>
        <v>312480</v>
      </c>
      <c r="G25" s="13">
        <f>D25*300</f>
        <v>130200</v>
      </c>
      <c r="H25" s="13">
        <f>E25*6000</f>
        <v>6000</v>
      </c>
      <c r="I25" s="36">
        <f t="shared" si="6"/>
        <v>448680</v>
      </c>
      <c r="J25" s="37">
        <v>374050</v>
      </c>
      <c r="K25" s="34">
        <f t="shared" si="5"/>
        <v>74630</v>
      </c>
      <c r="L25" s="13"/>
    </row>
    <row r="26" ht="15" customHeight="1" spans="1:12">
      <c r="A26" s="10"/>
      <c r="B26" s="19" t="s">
        <v>42</v>
      </c>
      <c r="C26" s="13"/>
      <c r="D26" s="13"/>
      <c r="E26" s="13"/>
      <c r="F26" s="13"/>
      <c r="G26" s="13">
        <f>D26*300</f>
        <v>0</v>
      </c>
      <c r="H26" s="13">
        <f>E26*6000</f>
        <v>0</v>
      </c>
      <c r="I26" s="36">
        <f t="shared" si="6"/>
        <v>0</v>
      </c>
      <c r="J26" s="37">
        <v>0</v>
      </c>
      <c r="K26" s="34">
        <f t="shared" si="5"/>
        <v>0</v>
      </c>
      <c r="L26" s="13"/>
    </row>
    <row r="27" ht="15" customHeight="1" spans="1:12">
      <c r="A27" s="10"/>
      <c r="B27" s="19" t="s">
        <v>43</v>
      </c>
      <c r="C27" s="13"/>
      <c r="D27" s="13"/>
      <c r="E27" s="13"/>
      <c r="F27" s="13"/>
      <c r="G27" s="13">
        <f>D27*300</f>
        <v>0</v>
      </c>
      <c r="H27" s="13">
        <f>E27*6000</f>
        <v>0</v>
      </c>
      <c r="I27" s="36">
        <f t="shared" si="6"/>
        <v>0</v>
      </c>
      <c r="J27" s="37">
        <v>0</v>
      </c>
      <c r="K27" s="34">
        <f t="shared" si="5"/>
        <v>0</v>
      </c>
      <c r="L27" s="13"/>
    </row>
    <row r="28" ht="16" customHeight="1" spans="1:12">
      <c r="A28" s="10" t="s">
        <v>44</v>
      </c>
      <c r="B28" s="20" t="s">
        <v>45</v>
      </c>
      <c r="C28" s="11">
        <f t="shared" ref="C28:J28" si="10">SUM(C29:C33)</f>
        <v>460</v>
      </c>
      <c r="D28" s="11">
        <f t="shared" si="10"/>
        <v>285</v>
      </c>
      <c r="E28" s="11">
        <f t="shared" si="10"/>
        <v>10</v>
      </c>
      <c r="F28" s="11">
        <f t="shared" si="10"/>
        <v>408240</v>
      </c>
      <c r="G28" s="11">
        <f t="shared" si="10"/>
        <v>85500</v>
      </c>
      <c r="H28" s="11">
        <f t="shared" si="10"/>
        <v>60000</v>
      </c>
      <c r="I28" s="35">
        <f t="shared" si="10"/>
        <v>553740</v>
      </c>
      <c r="J28" s="35">
        <v>483850</v>
      </c>
      <c r="K28" s="34">
        <f t="shared" si="5"/>
        <v>69890</v>
      </c>
      <c r="L28" s="13"/>
    </row>
    <row r="29" ht="16" customHeight="1" spans="1:12">
      <c r="A29" s="10"/>
      <c r="B29" s="21" t="s">
        <v>46</v>
      </c>
      <c r="C29" s="13">
        <v>267</v>
      </c>
      <c r="D29" s="13">
        <v>263</v>
      </c>
      <c r="E29" s="13">
        <v>6</v>
      </c>
      <c r="F29" s="13">
        <f>C29*720</f>
        <v>192240</v>
      </c>
      <c r="G29" s="13">
        <f>D29*300</f>
        <v>78900</v>
      </c>
      <c r="H29" s="13">
        <f>E29*6000</f>
        <v>36000</v>
      </c>
      <c r="I29" s="36">
        <f t="shared" si="6"/>
        <v>307140</v>
      </c>
      <c r="J29" s="37">
        <v>260450</v>
      </c>
      <c r="K29" s="34">
        <f t="shared" si="5"/>
        <v>46690</v>
      </c>
      <c r="L29" s="13"/>
    </row>
    <row r="30" ht="16" customHeight="1" spans="1:12">
      <c r="A30" s="10"/>
      <c r="B30" s="21" t="s">
        <v>47</v>
      </c>
      <c r="C30" s="13">
        <v>78</v>
      </c>
      <c r="D30" s="13"/>
      <c r="E30" s="13"/>
      <c r="F30" s="13">
        <v>72000</v>
      </c>
      <c r="G30" s="13">
        <f>D30*300</f>
        <v>0</v>
      </c>
      <c r="H30" s="13">
        <f>E30*6000</f>
        <v>0</v>
      </c>
      <c r="I30" s="36">
        <f t="shared" si="6"/>
        <v>72000</v>
      </c>
      <c r="J30" s="37">
        <v>65000</v>
      </c>
      <c r="K30" s="34">
        <f t="shared" si="5"/>
        <v>7000</v>
      </c>
      <c r="L30" s="13"/>
    </row>
    <row r="31" ht="16" customHeight="1" spans="1:12">
      <c r="A31" s="10"/>
      <c r="B31" s="21" t="s">
        <v>48</v>
      </c>
      <c r="C31" s="13">
        <v>35</v>
      </c>
      <c r="D31" s="13"/>
      <c r="E31" s="13">
        <v>1</v>
      </c>
      <c r="F31" s="13">
        <v>72000</v>
      </c>
      <c r="G31" s="13">
        <f>D31*300</f>
        <v>0</v>
      </c>
      <c r="H31" s="13">
        <f>E31*6000</f>
        <v>6000</v>
      </c>
      <c r="I31" s="36">
        <f t="shared" si="6"/>
        <v>78000</v>
      </c>
      <c r="J31" s="37">
        <v>71000</v>
      </c>
      <c r="K31" s="34">
        <f t="shared" si="5"/>
        <v>7000</v>
      </c>
      <c r="L31" s="13"/>
    </row>
    <row r="32" ht="16" customHeight="1" spans="1:12">
      <c r="A32" s="10"/>
      <c r="B32" s="21" t="s">
        <v>49</v>
      </c>
      <c r="C32" s="13">
        <v>80</v>
      </c>
      <c r="D32" s="13">
        <v>22</v>
      </c>
      <c r="E32" s="13">
        <v>3</v>
      </c>
      <c r="F32" s="13">
        <v>72000</v>
      </c>
      <c r="G32" s="13">
        <f>D32*300</f>
        <v>6600</v>
      </c>
      <c r="H32" s="13">
        <f>E32*6000</f>
        <v>18000</v>
      </c>
      <c r="I32" s="36">
        <f t="shared" si="6"/>
        <v>96600</v>
      </c>
      <c r="J32" s="37">
        <v>87400</v>
      </c>
      <c r="K32" s="34">
        <f t="shared" si="5"/>
        <v>9200</v>
      </c>
      <c r="L32" s="13"/>
    </row>
    <row r="33" ht="16" customHeight="1" spans="1:12">
      <c r="A33" s="10"/>
      <c r="B33" s="21" t="s">
        <v>50</v>
      </c>
      <c r="C33" s="13"/>
      <c r="D33" s="13"/>
      <c r="E33" s="13"/>
      <c r="F33" s="13"/>
      <c r="G33" s="13">
        <f>D33*300</f>
        <v>0</v>
      </c>
      <c r="H33" s="13">
        <f>E33*6000</f>
        <v>0</v>
      </c>
      <c r="I33" s="36">
        <f t="shared" si="6"/>
        <v>0</v>
      </c>
      <c r="J33" s="37">
        <v>0</v>
      </c>
      <c r="K33" s="34">
        <f t="shared" si="5"/>
        <v>0</v>
      </c>
      <c r="L33" s="13"/>
    </row>
    <row r="34" ht="16" customHeight="1" spans="1:12">
      <c r="A34" s="10" t="s">
        <v>51</v>
      </c>
      <c r="B34" s="14" t="s">
        <v>52</v>
      </c>
      <c r="C34" s="11">
        <f t="shared" ref="C34:J34" si="11">SUM(C35:C39)</f>
        <v>224</v>
      </c>
      <c r="D34" s="11">
        <f t="shared" si="11"/>
        <v>222</v>
      </c>
      <c r="E34" s="11">
        <f t="shared" si="11"/>
        <v>6</v>
      </c>
      <c r="F34" s="11">
        <f t="shared" si="11"/>
        <v>231840</v>
      </c>
      <c r="G34" s="11">
        <f t="shared" si="11"/>
        <v>66600</v>
      </c>
      <c r="H34" s="11">
        <f t="shared" si="11"/>
        <v>36000</v>
      </c>
      <c r="I34" s="35">
        <f t="shared" si="11"/>
        <v>334440</v>
      </c>
      <c r="J34" s="35">
        <v>288450</v>
      </c>
      <c r="K34" s="34">
        <f t="shared" si="5"/>
        <v>45990</v>
      </c>
      <c r="L34" s="13"/>
    </row>
    <row r="35" ht="27" spans="1:12">
      <c r="A35" s="10"/>
      <c r="B35" s="15" t="s">
        <v>53</v>
      </c>
      <c r="C35" s="13">
        <v>222</v>
      </c>
      <c r="D35" s="13">
        <v>222</v>
      </c>
      <c r="E35" s="13">
        <v>6</v>
      </c>
      <c r="F35" s="13">
        <f>C35*720</f>
        <v>159840</v>
      </c>
      <c r="G35" s="13">
        <f>D35*300</f>
        <v>66600</v>
      </c>
      <c r="H35" s="13">
        <f>E35*6000</f>
        <v>36000</v>
      </c>
      <c r="I35" s="36">
        <f t="shared" si="6"/>
        <v>262440</v>
      </c>
      <c r="J35" s="37">
        <v>223450</v>
      </c>
      <c r="K35" s="34">
        <f t="shared" si="5"/>
        <v>38990</v>
      </c>
      <c r="L35" s="39" t="s">
        <v>54</v>
      </c>
    </row>
    <row r="36" ht="16" customHeight="1" spans="1:12">
      <c r="A36" s="10"/>
      <c r="B36" s="15" t="s">
        <v>55</v>
      </c>
      <c r="C36" s="13"/>
      <c r="D36" s="13"/>
      <c r="E36" s="13"/>
      <c r="F36" s="13"/>
      <c r="G36" s="13">
        <f>D36*300</f>
        <v>0</v>
      </c>
      <c r="H36" s="13">
        <f>E36*6000</f>
        <v>0</v>
      </c>
      <c r="I36" s="36">
        <f t="shared" si="6"/>
        <v>0</v>
      </c>
      <c r="J36" s="37">
        <v>0</v>
      </c>
      <c r="K36" s="34">
        <f t="shared" si="5"/>
        <v>0</v>
      </c>
      <c r="L36" s="13"/>
    </row>
    <row r="37" ht="16" customHeight="1" spans="1:12">
      <c r="A37" s="10"/>
      <c r="B37" s="15" t="s">
        <v>56</v>
      </c>
      <c r="C37" s="13">
        <v>2</v>
      </c>
      <c r="D37" s="13"/>
      <c r="E37" s="13"/>
      <c r="F37" s="13">
        <v>72000</v>
      </c>
      <c r="G37" s="13">
        <f>D37*300</f>
        <v>0</v>
      </c>
      <c r="H37" s="13">
        <f>E37*6000</f>
        <v>0</v>
      </c>
      <c r="I37" s="36">
        <f t="shared" si="6"/>
        <v>72000</v>
      </c>
      <c r="J37" s="37">
        <v>65000</v>
      </c>
      <c r="K37" s="34">
        <f t="shared" si="5"/>
        <v>7000</v>
      </c>
      <c r="L37" s="13"/>
    </row>
    <row r="38" ht="16" customHeight="1" spans="1:12">
      <c r="A38" s="10"/>
      <c r="B38" s="15" t="s">
        <v>57</v>
      </c>
      <c r="C38" s="13"/>
      <c r="D38" s="13"/>
      <c r="E38" s="13"/>
      <c r="F38" s="13"/>
      <c r="G38" s="13">
        <f>D38*300</f>
        <v>0</v>
      </c>
      <c r="H38" s="13">
        <f>E38*6000</f>
        <v>0</v>
      </c>
      <c r="I38" s="36">
        <f t="shared" si="6"/>
        <v>0</v>
      </c>
      <c r="J38" s="37">
        <v>0</v>
      </c>
      <c r="K38" s="34">
        <f t="shared" si="5"/>
        <v>0</v>
      </c>
      <c r="L38" s="13"/>
    </row>
    <row r="39" ht="16" customHeight="1" spans="1:12">
      <c r="A39" s="10"/>
      <c r="B39" s="15" t="s">
        <v>58</v>
      </c>
      <c r="C39" s="13"/>
      <c r="D39" s="13"/>
      <c r="E39" s="13"/>
      <c r="F39" s="13"/>
      <c r="G39" s="13">
        <f>D39*300</f>
        <v>0</v>
      </c>
      <c r="H39" s="13">
        <f>E39*6000</f>
        <v>0</v>
      </c>
      <c r="I39" s="36">
        <f t="shared" si="6"/>
        <v>0</v>
      </c>
      <c r="J39" s="37">
        <v>0</v>
      </c>
      <c r="K39" s="34">
        <f t="shared" si="5"/>
        <v>0</v>
      </c>
      <c r="L39" s="13"/>
    </row>
    <row r="40" ht="16" customHeight="1" spans="1:12">
      <c r="A40" s="10" t="s">
        <v>59</v>
      </c>
      <c r="B40" s="20" t="s">
        <v>60</v>
      </c>
      <c r="C40" s="11">
        <f t="shared" ref="C40:J40" si="12">SUM(C41:C47)</f>
        <v>665</v>
      </c>
      <c r="D40" s="11">
        <f t="shared" si="12"/>
        <v>485</v>
      </c>
      <c r="E40" s="11">
        <f t="shared" si="12"/>
        <v>7</v>
      </c>
      <c r="F40" s="11">
        <f t="shared" si="12"/>
        <v>743040</v>
      </c>
      <c r="G40" s="11">
        <f t="shared" si="12"/>
        <v>145500</v>
      </c>
      <c r="H40" s="11">
        <f t="shared" si="12"/>
        <v>42000</v>
      </c>
      <c r="I40" s="35">
        <f t="shared" si="12"/>
        <v>930540</v>
      </c>
      <c r="J40" s="35">
        <v>790550</v>
      </c>
      <c r="K40" s="34">
        <f t="shared" ref="K40:K72" si="13">I40-J40</f>
        <v>139990</v>
      </c>
      <c r="L40" s="11"/>
    </row>
    <row r="41" ht="16" customHeight="1" spans="1:12">
      <c r="A41" s="10"/>
      <c r="B41" s="12" t="s">
        <v>61</v>
      </c>
      <c r="C41" s="13">
        <v>7</v>
      </c>
      <c r="D41" s="13"/>
      <c r="E41" s="13"/>
      <c r="F41" s="13">
        <v>72000</v>
      </c>
      <c r="G41" s="13">
        <f t="shared" ref="G41:G47" si="14">D41*300</f>
        <v>0</v>
      </c>
      <c r="H41" s="13">
        <f t="shared" ref="H41:H47" si="15">E41*6000</f>
        <v>0</v>
      </c>
      <c r="I41" s="36">
        <f t="shared" ref="I41:I72" si="16">SUM(F41:H41)</f>
        <v>72000</v>
      </c>
      <c r="J41" s="37">
        <v>65000</v>
      </c>
      <c r="K41" s="34">
        <f t="shared" si="13"/>
        <v>7000</v>
      </c>
      <c r="L41" s="13"/>
    </row>
    <row r="42" ht="16" customHeight="1" spans="1:12">
      <c r="A42" s="10"/>
      <c r="B42" s="12" t="s">
        <v>62</v>
      </c>
      <c r="C42" s="13">
        <v>67</v>
      </c>
      <c r="D42" s="13">
        <v>67</v>
      </c>
      <c r="E42" s="13">
        <v>1</v>
      </c>
      <c r="F42" s="13">
        <v>72000</v>
      </c>
      <c r="G42" s="13">
        <f t="shared" si="14"/>
        <v>20100</v>
      </c>
      <c r="H42" s="13">
        <f t="shared" si="15"/>
        <v>6000</v>
      </c>
      <c r="I42" s="36">
        <f t="shared" si="16"/>
        <v>98100</v>
      </c>
      <c r="J42" s="37">
        <v>84600</v>
      </c>
      <c r="K42" s="34">
        <f t="shared" si="13"/>
        <v>13500</v>
      </c>
      <c r="L42" s="13"/>
    </row>
    <row r="43" ht="16" customHeight="1" spans="1:12">
      <c r="A43" s="10"/>
      <c r="B43" s="12" t="s">
        <v>63</v>
      </c>
      <c r="C43" s="13">
        <v>5</v>
      </c>
      <c r="D43" s="13"/>
      <c r="E43" s="13"/>
      <c r="F43" s="13">
        <v>72000</v>
      </c>
      <c r="G43" s="13">
        <f t="shared" si="14"/>
        <v>0</v>
      </c>
      <c r="H43" s="13">
        <f t="shared" si="15"/>
        <v>0</v>
      </c>
      <c r="I43" s="36">
        <f t="shared" si="16"/>
        <v>72000</v>
      </c>
      <c r="J43" s="37">
        <v>65000</v>
      </c>
      <c r="K43" s="34">
        <f t="shared" si="13"/>
        <v>7000</v>
      </c>
      <c r="L43" s="13"/>
    </row>
    <row r="44" ht="16" customHeight="1" spans="1:12">
      <c r="A44" s="10"/>
      <c r="B44" s="12" t="s">
        <v>64</v>
      </c>
      <c r="C44" s="13">
        <v>32</v>
      </c>
      <c r="D44" s="13"/>
      <c r="E44" s="22">
        <v>2</v>
      </c>
      <c r="F44" s="13">
        <v>72000</v>
      </c>
      <c r="G44" s="13">
        <f t="shared" si="14"/>
        <v>0</v>
      </c>
      <c r="H44" s="13">
        <f t="shared" si="15"/>
        <v>12000</v>
      </c>
      <c r="I44" s="36">
        <f t="shared" si="16"/>
        <v>84000</v>
      </c>
      <c r="J44" s="37">
        <v>77000</v>
      </c>
      <c r="K44" s="34">
        <f t="shared" si="13"/>
        <v>7000</v>
      </c>
      <c r="L44" s="13"/>
    </row>
    <row r="45" ht="16" customHeight="1" spans="1:12">
      <c r="A45" s="10"/>
      <c r="B45" s="12" t="s">
        <v>65</v>
      </c>
      <c r="C45" s="13">
        <v>532</v>
      </c>
      <c r="D45" s="13">
        <v>418</v>
      </c>
      <c r="E45" s="13">
        <v>4</v>
      </c>
      <c r="F45" s="13">
        <f>C45*720</f>
        <v>383040</v>
      </c>
      <c r="G45" s="13">
        <f t="shared" si="14"/>
        <v>125400</v>
      </c>
      <c r="H45" s="13">
        <f t="shared" si="15"/>
        <v>24000</v>
      </c>
      <c r="I45" s="36">
        <f t="shared" si="16"/>
        <v>532440</v>
      </c>
      <c r="J45" s="37">
        <v>433950</v>
      </c>
      <c r="K45" s="34">
        <f t="shared" si="13"/>
        <v>98490</v>
      </c>
      <c r="L45" s="13"/>
    </row>
    <row r="46" ht="16" customHeight="1" spans="1:12">
      <c r="A46" s="10"/>
      <c r="B46" s="12" t="s">
        <v>66</v>
      </c>
      <c r="C46" s="13">
        <v>22</v>
      </c>
      <c r="D46" s="13"/>
      <c r="E46" s="13"/>
      <c r="F46" s="13">
        <v>72000</v>
      </c>
      <c r="G46" s="13">
        <f t="shared" si="14"/>
        <v>0</v>
      </c>
      <c r="H46" s="13">
        <f t="shared" si="15"/>
        <v>0</v>
      </c>
      <c r="I46" s="36">
        <f t="shared" si="16"/>
        <v>72000</v>
      </c>
      <c r="J46" s="37">
        <v>65000</v>
      </c>
      <c r="K46" s="34">
        <f t="shared" si="13"/>
        <v>7000</v>
      </c>
      <c r="L46" s="13"/>
    </row>
    <row r="47" ht="16" customHeight="1" spans="1:12">
      <c r="A47" s="10"/>
      <c r="B47" s="12" t="s">
        <v>67</v>
      </c>
      <c r="C47" s="13"/>
      <c r="D47" s="13"/>
      <c r="E47" s="13"/>
      <c r="F47" s="13"/>
      <c r="G47" s="13">
        <f t="shared" si="14"/>
        <v>0</v>
      </c>
      <c r="H47" s="13">
        <f t="shared" si="15"/>
        <v>0</v>
      </c>
      <c r="I47" s="36">
        <f t="shared" si="16"/>
        <v>0</v>
      </c>
      <c r="J47" s="35">
        <v>0</v>
      </c>
      <c r="K47" s="34">
        <f t="shared" si="13"/>
        <v>0</v>
      </c>
      <c r="L47" s="13"/>
    </row>
    <row r="48" ht="16" customHeight="1" spans="1:12">
      <c r="A48" s="10" t="s">
        <v>68</v>
      </c>
      <c r="B48" s="14" t="s">
        <v>69</v>
      </c>
      <c r="C48" s="11">
        <f t="shared" ref="C48:J48" si="17">SUM(C49:C52)</f>
        <v>565</v>
      </c>
      <c r="D48" s="11">
        <f t="shared" si="17"/>
        <v>376</v>
      </c>
      <c r="E48" s="11">
        <f t="shared" si="17"/>
        <v>6</v>
      </c>
      <c r="F48" s="11">
        <f t="shared" si="17"/>
        <v>536400</v>
      </c>
      <c r="G48" s="11">
        <f t="shared" si="17"/>
        <v>112800</v>
      </c>
      <c r="H48" s="11">
        <f t="shared" si="17"/>
        <v>36000</v>
      </c>
      <c r="I48" s="35">
        <f t="shared" si="17"/>
        <v>685200</v>
      </c>
      <c r="J48" s="35">
        <v>598700</v>
      </c>
      <c r="K48" s="34">
        <f t="shared" si="13"/>
        <v>86500</v>
      </c>
      <c r="L48" s="13"/>
    </row>
    <row r="49" ht="27" spans="1:12">
      <c r="A49" s="10"/>
      <c r="B49" s="15" t="s">
        <v>70</v>
      </c>
      <c r="C49" s="13">
        <v>460</v>
      </c>
      <c r="D49" s="13">
        <v>376</v>
      </c>
      <c r="E49" s="13">
        <v>6</v>
      </c>
      <c r="F49" s="13">
        <f>C49*720-30*360</f>
        <v>320400</v>
      </c>
      <c r="G49" s="13">
        <f>D49*300</f>
        <v>112800</v>
      </c>
      <c r="H49" s="13">
        <f>E49*6000</f>
        <v>36000</v>
      </c>
      <c r="I49" s="36">
        <f t="shared" si="16"/>
        <v>469200</v>
      </c>
      <c r="J49" s="37">
        <v>403700</v>
      </c>
      <c r="K49" s="34">
        <f t="shared" si="13"/>
        <v>65500</v>
      </c>
      <c r="L49" s="38" t="s">
        <v>20</v>
      </c>
    </row>
    <row r="50" ht="15" customHeight="1" spans="1:12">
      <c r="A50" s="23"/>
      <c r="B50" s="15" t="s">
        <v>71</v>
      </c>
      <c r="C50" s="13">
        <v>47</v>
      </c>
      <c r="D50" s="13"/>
      <c r="E50" s="13"/>
      <c r="F50" s="13">
        <v>72000</v>
      </c>
      <c r="G50" s="13">
        <f>D50*300</f>
        <v>0</v>
      </c>
      <c r="H50" s="13">
        <f>E50*6000</f>
        <v>0</v>
      </c>
      <c r="I50" s="36">
        <f t="shared" si="16"/>
        <v>72000</v>
      </c>
      <c r="J50" s="37">
        <v>65000</v>
      </c>
      <c r="K50" s="34">
        <f t="shared" si="13"/>
        <v>7000</v>
      </c>
      <c r="L50" s="13"/>
    </row>
    <row r="51" ht="15" customHeight="1" spans="1:12">
      <c r="A51" s="10"/>
      <c r="B51" s="24" t="s">
        <v>72</v>
      </c>
      <c r="C51" s="13">
        <v>17</v>
      </c>
      <c r="D51" s="13"/>
      <c r="E51" s="13"/>
      <c r="F51" s="13">
        <v>72000</v>
      </c>
      <c r="G51" s="13">
        <f>D51*300</f>
        <v>0</v>
      </c>
      <c r="H51" s="13">
        <f>E51*6000</f>
        <v>0</v>
      </c>
      <c r="I51" s="36">
        <f t="shared" si="16"/>
        <v>72000</v>
      </c>
      <c r="J51" s="37">
        <v>65000</v>
      </c>
      <c r="K51" s="34">
        <f t="shared" si="13"/>
        <v>7000</v>
      </c>
      <c r="L51" s="13"/>
    </row>
    <row r="52" ht="15" customHeight="1" spans="1:12">
      <c r="A52" s="10"/>
      <c r="B52" s="25" t="s">
        <v>73</v>
      </c>
      <c r="C52" s="13">
        <v>41</v>
      </c>
      <c r="D52" s="13"/>
      <c r="E52" s="13"/>
      <c r="F52" s="13">
        <v>72000</v>
      </c>
      <c r="G52" s="13">
        <f>D52*300</f>
        <v>0</v>
      </c>
      <c r="H52" s="13">
        <f>E52*6000</f>
        <v>0</v>
      </c>
      <c r="I52" s="36">
        <f t="shared" si="16"/>
        <v>72000</v>
      </c>
      <c r="J52" s="37">
        <v>65000</v>
      </c>
      <c r="K52" s="34">
        <f t="shared" si="13"/>
        <v>7000</v>
      </c>
      <c r="L52" s="13"/>
    </row>
    <row r="53" spans="1:12">
      <c r="A53" s="10" t="s">
        <v>74</v>
      </c>
      <c r="B53" s="16" t="s">
        <v>75</v>
      </c>
      <c r="C53" s="11">
        <f t="shared" ref="C53:J53" si="18">SUM(C54:C59)</f>
        <v>563</v>
      </c>
      <c r="D53" s="11">
        <f t="shared" si="18"/>
        <v>384</v>
      </c>
      <c r="E53" s="11">
        <f t="shared" si="18"/>
        <v>3</v>
      </c>
      <c r="F53" s="11">
        <f t="shared" si="18"/>
        <v>642240</v>
      </c>
      <c r="G53" s="11">
        <f t="shared" si="18"/>
        <v>115200</v>
      </c>
      <c r="H53" s="11">
        <f t="shared" si="18"/>
        <v>18000</v>
      </c>
      <c r="I53" s="35">
        <f t="shared" si="18"/>
        <v>775440</v>
      </c>
      <c r="J53" s="35">
        <v>678300</v>
      </c>
      <c r="K53" s="34">
        <f t="shared" si="13"/>
        <v>97140</v>
      </c>
      <c r="L53" s="13"/>
    </row>
    <row r="54" spans="1:12">
      <c r="A54" s="10"/>
      <c r="B54" s="26" t="s">
        <v>76</v>
      </c>
      <c r="C54" s="13"/>
      <c r="D54" s="13"/>
      <c r="E54" s="13"/>
      <c r="F54" s="13"/>
      <c r="G54" s="13">
        <f t="shared" ref="G54:G59" si="19">D54*300</f>
        <v>0</v>
      </c>
      <c r="H54" s="13">
        <f t="shared" ref="H54:H59" si="20">E54*6000</f>
        <v>0</v>
      </c>
      <c r="I54" s="36">
        <f t="shared" si="16"/>
        <v>0</v>
      </c>
      <c r="J54" s="37">
        <v>0</v>
      </c>
      <c r="K54" s="34">
        <f t="shared" si="13"/>
        <v>0</v>
      </c>
      <c r="L54" s="13"/>
    </row>
    <row r="55" spans="1:12">
      <c r="A55" s="10"/>
      <c r="B55" s="26" t="s">
        <v>77</v>
      </c>
      <c r="C55" s="13">
        <v>37</v>
      </c>
      <c r="D55" s="13"/>
      <c r="E55" s="13"/>
      <c r="F55" s="13">
        <v>72000</v>
      </c>
      <c r="G55" s="13">
        <f t="shared" si="19"/>
        <v>0</v>
      </c>
      <c r="H55" s="13">
        <f t="shared" si="20"/>
        <v>0</v>
      </c>
      <c r="I55" s="36">
        <f t="shared" si="16"/>
        <v>72000</v>
      </c>
      <c r="J55" s="37">
        <v>65000</v>
      </c>
      <c r="K55" s="34">
        <f t="shared" si="13"/>
        <v>7000</v>
      </c>
      <c r="L55" s="13"/>
    </row>
    <row r="56" spans="1:12">
      <c r="A56" s="10"/>
      <c r="B56" s="26" t="s">
        <v>78</v>
      </c>
      <c r="C56" s="13">
        <v>9</v>
      </c>
      <c r="D56" s="13"/>
      <c r="E56" s="13"/>
      <c r="F56" s="13">
        <v>72000</v>
      </c>
      <c r="G56" s="13">
        <f t="shared" si="19"/>
        <v>0</v>
      </c>
      <c r="H56" s="13">
        <f t="shared" si="20"/>
        <v>0</v>
      </c>
      <c r="I56" s="36">
        <f t="shared" si="16"/>
        <v>72000</v>
      </c>
      <c r="J56" s="37">
        <v>65000</v>
      </c>
      <c r="K56" s="34">
        <f t="shared" si="13"/>
        <v>7000</v>
      </c>
      <c r="L56" s="13"/>
    </row>
    <row r="57" spans="1:12">
      <c r="A57" s="10"/>
      <c r="B57" s="26" t="s">
        <v>79</v>
      </c>
      <c r="C57" s="13">
        <v>18</v>
      </c>
      <c r="D57" s="13"/>
      <c r="E57" s="13"/>
      <c r="F57" s="13">
        <v>72000</v>
      </c>
      <c r="G57" s="13">
        <f t="shared" si="19"/>
        <v>0</v>
      </c>
      <c r="H57" s="13">
        <f t="shared" si="20"/>
        <v>0</v>
      </c>
      <c r="I57" s="36">
        <f t="shared" si="16"/>
        <v>72000</v>
      </c>
      <c r="J57" s="37">
        <v>65000</v>
      </c>
      <c r="K57" s="34">
        <f t="shared" si="13"/>
        <v>7000</v>
      </c>
      <c r="L57" s="13"/>
    </row>
    <row r="58" spans="1:12">
      <c r="A58" s="10"/>
      <c r="B58" s="26" t="s">
        <v>80</v>
      </c>
      <c r="C58" s="13">
        <v>7</v>
      </c>
      <c r="D58" s="13"/>
      <c r="E58" s="13"/>
      <c r="F58" s="13">
        <v>72000</v>
      </c>
      <c r="G58" s="13">
        <f t="shared" si="19"/>
        <v>0</v>
      </c>
      <c r="H58" s="13">
        <f t="shared" si="20"/>
        <v>0</v>
      </c>
      <c r="I58" s="36">
        <f t="shared" si="16"/>
        <v>72000</v>
      </c>
      <c r="J58" s="37">
        <v>65000</v>
      </c>
      <c r="K58" s="34">
        <f t="shared" si="13"/>
        <v>7000</v>
      </c>
      <c r="L58" s="13"/>
    </row>
    <row r="59" spans="1:12">
      <c r="A59" s="10"/>
      <c r="B59" s="26" t="s">
        <v>81</v>
      </c>
      <c r="C59" s="13">
        <v>492</v>
      </c>
      <c r="D59" s="13">
        <v>384</v>
      </c>
      <c r="E59" s="13">
        <v>3</v>
      </c>
      <c r="F59" s="13">
        <f>C59*720</f>
        <v>354240</v>
      </c>
      <c r="G59" s="13">
        <f t="shared" si="19"/>
        <v>115200</v>
      </c>
      <c r="H59" s="13">
        <f t="shared" si="20"/>
        <v>18000</v>
      </c>
      <c r="I59" s="36">
        <f t="shared" si="16"/>
        <v>487440</v>
      </c>
      <c r="J59" s="37">
        <v>418300</v>
      </c>
      <c r="K59" s="34">
        <f t="shared" si="13"/>
        <v>69140</v>
      </c>
      <c r="L59" s="13"/>
    </row>
    <row r="60" spans="1:12">
      <c r="A60" s="10" t="s">
        <v>82</v>
      </c>
      <c r="B60" s="27" t="s">
        <v>83</v>
      </c>
      <c r="C60" s="11">
        <f t="shared" ref="C60:J60" si="21">SUM(C61:C66)</f>
        <v>561</v>
      </c>
      <c r="D60" s="11">
        <f t="shared" si="21"/>
        <v>392</v>
      </c>
      <c r="E60" s="11">
        <f t="shared" si="21"/>
        <v>1</v>
      </c>
      <c r="F60" s="11">
        <f t="shared" si="21"/>
        <v>729360</v>
      </c>
      <c r="G60" s="11">
        <f t="shared" si="21"/>
        <v>117600</v>
      </c>
      <c r="H60" s="11">
        <f t="shared" si="21"/>
        <v>6000</v>
      </c>
      <c r="I60" s="35">
        <f t="shared" si="21"/>
        <v>852960</v>
      </c>
      <c r="J60" s="35">
        <v>743950</v>
      </c>
      <c r="K60" s="34">
        <f t="shared" si="13"/>
        <v>109010</v>
      </c>
      <c r="L60" s="11"/>
    </row>
    <row r="61" ht="27" spans="1:12">
      <c r="A61" s="10"/>
      <c r="B61" s="28" t="s">
        <v>84</v>
      </c>
      <c r="C61" s="13">
        <v>513</v>
      </c>
      <c r="D61" s="13">
        <v>392</v>
      </c>
      <c r="E61" s="13">
        <v>1</v>
      </c>
      <c r="F61" s="13">
        <f>C61*720</f>
        <v>369360</v>
      </c>
      <c r="G61" s="13">
        <f t="shared" ref="G61:G68" si="22">D61*300</f>
        <v>117600</v>
      </c>
      <c r="H61" s="13">
        <f t="shared" ref="H61:H68" si="23">E61*6000</f>
        <v>6000</v>
      </c>
      <c r="I61" s="36">
        <f t="shared" si="16"/>
        <v>492960</v>
      </c>
      <c r="J61" s="37">
        <v>418950</v>
      </c>
      <c r="K61" s="34">
        <f t="shared" si="13"/>
        <v>74010</v>
      </c>
      <c r="L61" s="39" t="s">
        <v>54</v>
      </c>
    </row>
    <row r="62" spans="1:12">
      <c r="A62" s="10"/>
      <c r="B62" s="28" t="s">
        <v>85</v>
      </c>
      <c r="C62" s="13">
        <v>20</v>
      </c>
      <c r="D62" s="13"/>
      <c r="E62" s="13"/>
      <c r="F62" s="13">
        <v>72000</v>
      </c>
      <c r="G62" s="13">
        <f t="shared" si="22"/>
        <v>0</v>
      </c>
      <c r="H62" s="13">
        <f t="shared" si="23"/>
        <v>0</v>
      </c>
      <c r="I62" s="36">
        <f t="shared" si="16"/>
        <v>72000</v>
      </c>
      <c r="J62" s="37">
        <v>65000</v>
      </c>
      <c r="K62" s="34">
        <f t="shared" si="13"/>
        <v>7000</v>
      </c>
      <c r="L62" s="13"/>
    </row>
    <row r="63" spans="1:12">
      <c r="A63" s="10"/>
      <c r="B63" s="28" t="s">
        <v>86</v>
      </c>
      <c r="C63" s="13">
        <v>2</v>
      </c>
      <c r="D63" s="13"/>
      <c r="E63" s="13"/>
      <c r="F63" s="13">
        <v>72000</v>
      </c>
      <c r="G63" s="13">
        <f t="shared" si="22"/>
        <v>0</v>
      </c>
      <c r="H63" s="13">
        <f t="shared" si="23"/>
        <v>0</v>
      </c>
      <c r="I63" s="36">
        <f t="shared" si="16"/>
        <v>72000</v>
      </c>
      <c r="J63" s="37">
        <v>65000</v>
      </c>
      <c r="K63" s="34">
        <f t="shared" si="13"/>
        <v>7000</v>
      </c>
      <c r="L63" s="13"/>
    </row>
    <row r="64" spans="1:12">
      <c r="A64" s="10"/>
      <c r="B64" s="28" t="s">
        <v>87</v>
      </c>
      <c r="C64" s="13">
        <v>9</v>
      </c>
      <c r="D64" s="13"/>
      <c r="E64" s="13"/>
      <c r="F64" s="13">
        <v>72000</v>
      </c>
      <c r="G64" s="13">
        <f t="shared" si="22"/>
        <v>0</v>
      </c>
      <c r="H64" s="13">
        <f t="shared" si="23"/>
        <v>0</v>
      </c>
      <c r="I64" s="36">
        <f t="shared" si="16"/>
        <v>72000</v>
      </c>
      <c r="J64" s="37">
        <v>65000</v>
      </c>
      <c r="K64" s="34">
        <f t="shared" si="13"/>
        <v>7000</v>
      </c>
      <c r="L64" s="13"/>
    </row>
    <row r="65" spans="1:12">
      <c r="A65" s="10"/>
      <c r="B65" s="28" t="s">
        <v>88</v>
      </c>
      <c r="C65" s="13">
        <v>7</v>
      </c>
      <c r="D65" s="13"/>
      <c r="E65" s="13"/>
      <c r="F65" s="13">
        <v>72000</v>
      </c>
      <c r="G65" s="13">
        <f t="shared" si="22"/>
        <v>0</v>
      </c>
      <c r="H65" s="13">
        <f t="shared" si="23"/>
        <v>0</v>
      </c>
      <c r="I65" s="36">
        <f t="shared" si="16"/>
        <v>72000</v>
      </c>
      <c r="J65" s="37">
        <v>65000</v>
      </c>
      <c r="K65" s="34">
        <f t="shared" si="13"/>
        <v>7000</v>
      </c>
      <c r="L65" s="13"/>
    </row>
    <row r="66" spans="1:12">
      <c r="A66" s="10"/>
      <c r="B66" s="28" t="s">
        <v>89</v>
      </c>
      <c r="C66" s="13">
        <v>10</v>
      </c>
      <c r="D66" s="13"/>
      <c r="E66" s="13"/>
      <c r="F66" s="13">
        <v>72000</v>
      </c>
      <c r="G66" s="13">
        <f t="shared" si="22"/>
        <v>0</v>
      </c>
      <c r="H66" s="13">
        <f t="shared" si="23"/>
        <v>0</v>
      </c>
      <c r="I66" s="36">
        <f t="shared" si="16"/>
        <v>72000</v>
      </c>
      <c r="J66" s="37">
        <v>65000</v>
      </c>
      <c r="K66" s="34">
        <f t="shared" si="13"/>
        <v>7000</v>
      </c>
      <c r="L66" s="13"/>
    </row>
    <row r="67" s="1" customFormat="1" spans="1:12">
      <c r="A67" s="40" t="s">
        <v>90</v>
      </c>
      <c r="B67" s="41" t="s">
        <v>91</v>
      </c>
      <c r="C67" s="11">
        <v>1797</v>
      </c>
      <c r="D67" s="11"/>
      <c r="E67" s="11">
        <v>6</v>
      </c>
      <c r="F67" s="11">
        <f>C67*720</f>
        <v>1293840</v>
      </c>
      <c r="G67" s="11">
        <f t="shared" si="22"/>
        <v>0</v>
      </c>
      <c r="H67" s="11">
        <f t="shared" si="23"/>
        <v>36000</v>
      </c>
      <c r="I67" s="35">
        <f t="shared" si="16"/>
        <v>1329840</v>
      </c>
      <c r="J67" s="35">
        <v>1207300</v>
      </c>
      <c r="K67" s="34">
        <f t="shared" si="13"/>
        <v>122540</v>
      </c>
      <c r="L67" s="11"/>
    </row>
    <row r="68" s="1" customFormat="1" spans="1:12">
      <c r="A68" s="40"/>
      <c r="B68" s="42" t="s">
        <v>92</v>
      </c>
      <c r="C68" s="11">
        <v>1600</v>
      </c>
      <c r="D68" s="11"/>
      <c r="E68" s="11">
        <v>7</v>
      </c>
      <c r="F68" s="11">
        <f>C68*720+360*360</f>
        <v>1281600</v>
      </c>
      <c r="G68" s="11">
        <f t="shared" si="22"/>
        <v>0</v>
      </c>
      <c r="H68" s="11">
        <f t="shared" si="23"/>
        <v>42000</v>
      </c>
      <c r="I68" s="35">
        <f t="shared" si="16"/>
        <v>1323600</v>
      </c>
      <c r="J68" s="35">
        <v>1209150</v>
      </c>
      <c r="K68" s="34">
        <f t="shared" si="13"/>
        <v>114450</v>
      </c>
      <c r="L68" s="38" t="s">
        <v>93</v>
      </c>
    </row>
    <row r="69" s="1" customFormat="1" ht="18" customHeight="1" spans="1:12">
      <c r="A69" s="8" t="s">
        <v>94</v>
      </c>
      <c r="B69" s="8"/>
      <c r="C69" s="11">
        <f t="shared" ref="C69:I69" si="24">SUM(C70:C72)</f>
        <v>4829</v>
      </c>
      <c r="D69" s="11">
        <f t="shared" si="24"/>
        <v>4813</v>
      </c>
      <c r="E69" s="11">
        <f t="shared" si="24"/>
        <v>36</v>
      </c>
      <c r="F69" s="11">
        <f t="shared" si="24"/>
        <v>4496960</v>
      </c>
      <c r="G69" s="11">
        <f t="shared" si="24"/>
        <v>1430400</v>
      </c>
      <c r="H69" s="11">
        <f t="shared" si="24"/>
        <v>216000</v>
      </c>
      <c r="I69" s="35">
        <f t="shared" si="24"/>
        <v>6143360</v>
      </c>
      <c r="J69" s="35">
        <v>5298750</v>
      </c>
      <c r="K69" s="34">
        <f t="shared" si="13"/>
        <v>844610</v>
      </c>
      <c r="L69" s="11"/>
    </row>
    <row r="70" s="1" customFormat="1" ht="19" customHeight="1" spans="1:12">
      <c r="A70" s="43" t="s">
        <v>95</v>
      </c>
      <c r="B70" s="43"/>
      <c r="C70" s="11">
        <v>1796</v>
      </c>
      <c r="D70" s="11">
        <v>1792</v>
      </c>
      <c r="E70" s="11">
        <v>14</v>
      </c>
      <c r="F70" s="11">
        <f>C70*940</f>
        <v>1688240</v>
      </c>
      <c r="G70" s="11">
        <f>D70*300</f>
        <v>537600</v>
      </c>
      <c r="H70" s="11">
        <f>E70*6000</f>
        <v>84000</v>
      </c>
      <c r="I70" s="35">
        <f>SUM(F70:H70)</f>
        <v>2309840</v>
      </c>
      <c r="J70" s="35">
        <v>1951250</v>
      </c>
      <c r="K70" s="34">
        <f t="shared" si="13"/>
        <v>358590</v>
      </c>
      <c r="L70" s="11"/>
    </row>
    <row r="71" s="1" customFormat="1" ht="27" spans="1:12">
      <c r="A71" s="43" t="s">
        <v>96</v>
      </c>
      <c r="B71" s="43"/>
      <c r="C71" s="11">
        <v>2185</v>
      </c>
      <c r="D71" s="11">
        <v>2178</v>
      </c>
      <c r="E71" s="11">
        <v>15</v>
      </c>
      <c r="F71" s="11">
        <f>C71*940-90*470</f>
        <v>2011600</v>
      </c>
      <c r="G71" s="11">
        <f>D71*300-90*150</f>
        <v>639900</v>
      </c>
      <c r="H71" s="11">
        <f>E71*6000</f>
        <v>90000</v>
      </c>
      <c r="I71" s="35">
        <f t="shared" si="16"/>
        <v>2741500</v>
      </c>
      <c r="J71" s="35">
        <v>2394950</v>
      </c>
      <c r="K71" s="34">
        <f t="shared" si="13"/>
        <v>346550</v>
      </c>
      <c r="L71" s="38" t="s">
        <v>97</v>
      </c>
    </row>
    <row r="72" s="1" customFormat="1" ht="21" customHeight="1" spans="1:12">
      <c r="A72" s="44" t="s">
        <v>98</v>
      </c>
      <c r="B72" s="44"/>
      <c r="C72" s="11">
        <v>848</v>
      </c>
      <c r="D72" s="11">
        <v>843</v>
      </c>
      <c r="E72" s="11">
        <v>7</v>
      </c>
      <c r="F72" s="11">
        <f>C72*940</f>
        <v>797120</v>
      </c>
      <c r="G72" s="11">
        <f>D72*300</f>
        <v>252900</v>
      </c>
      <c r="H72" s="11">
        <f>E72*6000</f>
        <v>42000</v>
      </c>
      <c r="I72" s="35">
        <f t="shared" si="16"/>
        <v>1092020</v>
      </c>
      <c r="J72" s="35">
        <v>952550</v>
      </c>
      <c r="K72" s="34">
        <f t="shared" si="13"/>
        <v>139470</v>
      </c>
      <c r="L72" s="11"/>
    </row>
  </sheetData>
  <autoFilter ref="A4:L72">
    <extLst/>
  </autoFilter>
  <mergeCells count="25">
    <mergeCell ref="A1:B1"/>
    <mergeCell ref="A2:L2"/>
    <mergeCell ref="C3:E3"/>
    <mergeCell ref="F3:I3"/>
    <mergeCell ref="A5:B5"/>
    <mergeCell ref="A6:B6"/>
    <mergeCell ref="A69:B69"/>
    <mergeCell ref="A70:B70"/>
    <mergeCell ref="A71:B71"/>
    <mergeCell ref="A72:B72"/>
    <mergeCell ref="A7:A13"/>
    <mergeCell ref="A14:A17"/>
    <mergeCell ref="A18:A23"/>
    <mergeCell ref="A24:A27"/>
    <mergeCell ref="A28:A33"/>
    <mergeCell ref="A34:A39"/>
    <mergeCell ref="A40:A47"/>
    <mergeCell ref="A48:A52"/>
    <mergeCell ref="A53:A59"/>
    <mergeCell ref="A60:A66"/>
    <mergeCell ref="A67:A68"/>
    <mergeCell ref="J3:J4"/>
    <mergeCell ref="K3:K4"/>
    <mergeCell ref="L3:L4"/>
    <mergeCell ref="A3:B4"/>
  </mergeCells>
  <pageMargins left="0.590277777777778" right="0.432638888888889" top="0.590277777777778" bottom="0.432638888888889" header="0.5" footer="0.27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龙胜县教育局</cp:lastModifiedBy>
  <dcterms:created xsi:type="dcterms:W3CDTF">2022-09-19T03:45:00Z</dcterms:created>
  <dcterms:modified xsi:type="dcterms:W3CDTF">2023-06-29T04:07:56Z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0FC39042E7564007AB6A633C22DD6789</vt:lpwstr>
  </property>
  <property fmtid="{D5CDD505-2E9C-101B-9397-08002B2CF9AE}" pid="3" name="KSOProductBuildVer">
    <vt:lpwstr>2052-11.1.0.10000</vt:lpwstr>
  </property>
</Properties>
</file>