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796"/>
  </bookViews>
  <sheets>
    <sheet name="附件一（封面）" sheetId="4" r:id="rId1"/>
    <sheet name="附表一（一）一般公共预算收入表" sheetId="24" r:id="rId2"/>
    <sheet name="附表一（二）一般公共预算支出表" sheetId="25" r:id="rId3"/>
    <sheet name="附表一(三)一般公共预算本级支出表 " sheetId="9" r:id="rId4"/>
    <sheet name="附表一（四）一般公共预算本级基本支出表" sheetId="26" r:id="rId5"/>
    <sheet name="附表一(五)一般公共预算税收返还和转移支付表" sheetId="8" r:id="rId6"/>
    <sheet name="附表一(六)政府一般债务限额和余额情况表" sheetId="10" r:id="rId7"/>
    <sheet name="附表二（一）政府性基金收入表" sheetId="27" r:id="rId8"/>
    <sheet name="附表二（二）政府性基金支出表" sheetId="28" r:id="rId9"/>
    <sheet name="附表二(三)本级政府性基金支出表" sheetId="29" r:id="rId10"/>
    <sheet name="附表二(四)政府性基金转移支付表" sheetId="14" r:id="rId11"/>
    <sheet name="附表二(五)政府专项债务限额和余额情况表 " sheetId="15" r:id="rId12"/>
    <sheet name="附表三(一)国有资本经营预算收入表" sheetId="16" r:id="rId13"/>
    <sheet name="附表三(二)国有资本经营预算支出表" sheetId="17" r:id="rId14"/>
    <sheet name="附表三(三)本级国有资本经营预算支出表 " sheetId="18" r:id="rId15"/>
    <sheet name="附表三(四)对下安排转移支付的应当公开国有资本经营预算转移支付" sheetId="19" r:id="rId16"/>
    <sheet name="附表四（一）社会保险基金收入预算表" sheetId="22" r:id="rId17"/>
    <sheet name="附表四（二）社会保险基金支出预算表" sheetId="23" r:id="rId18"/>
  </sheets>
  <externalReferences>
    <externalReference r:id="rId19"/>
  </externalReferences>
  <definedNames>
    <definedName name="_xlnm._FilterDatabase" localSheetId="7" hidden="1">'附表二（一）政府性基金收入表'!$A$6:$N$48</definedName>
    <definedName name="_xlnm._FilterDatabase" localSheetId="3" hidden="1">'附表一(三)一般公共预算本级支出表 '!$A$7:$E$106</definedName>
    <definedName name="_xlnm._FilterDatabase" localSheetId="10" hidden="1">'附表二(四)政府性基金转移支付表'!$A$7:$H$19</definedName>
    <definedName name="_xlnm._FilterDatabase" localSheetId="5" hidden="1">'附表一(五)一般公共预算税收返还和转移支付表'!$A$7:$H$75</definedName>
    <definedName name="_13_河北省" hidden="1">[1]内置数据!$E$2:$E$13</definedName>
    <definedName name="_1304_邯郸市" hidden="1">[1]内置数据!$AN$2:$AN$19</definedName>
    <definedName name="_1303_秦皇岛市" hidden="1">[1]内置数据!$AM$2:$AM$8</definedName>
    <definedName name="_xlnm.Print_Titles" localSheetId="1">'附表一（一）一般公共预算收入表'!$4:$6</definedName>
    <definedName name="_xlnm._FilterDatabase" localSheetId="2" hidden="1">'附表一（二）一般公共预算支出表'!$A$7:$R$215</definedName>
    <definedName name="_xlnm.Print_Titles" localSheetId="2">'附表一（二）一般公共预算支出表'!$4:$6</definedName>
    <definedName name="_xlnm.Print_Titles" localSheetId="4">'附表一（四）一般公共预算本级基本支出表'!$4:$4</definedName>
    <definedName name="_xlnm._FilterDatabase" localSheetId="8" hidden="1">'附表二（二）政府性基金支出表'!$A$7:$M$7</definedName>
    <definedName name="_xlnm.Print_Titles" localSheetId="8">'附表二（二）政府性基金支出表'!$4:$6</definedName>
    <definedName name="_xlnm.Print_Titles" localSheetId="9">'附表二(三)本级政府性基金支出表'!$4:$5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<sst xmlns="http://schemas.openxmlformats.org/spreadsheetml/2006/main" count="2124" uniqueCount="1032">
  <si>
    <t>附件1</t>
  </si>
  <si>
    <t>龙胜各族自治县2025年政府预算公开表</t>
  </si>
  <si>
    <t>一、龙胜各族自治县2025年一般公共预算报表</t>
  </si>
  <si>
    <t>（一）龙胜各族自治县2025年一般公共预算收入表……………………………………1</t>
  </si>
  <si>
    <t>（二）龙胜各族自治县2025年一般公共预算支出表……………………………………4</t>
  </si>
  <si>
    <t>（三）龙胜各族自治县2025年一般公共预算本级支出表………………………………28</t>
  </si>
  <si>
    <t>（四）龙胜各族自治县2025年一般公共预算本级基本支出表…………………………30</t>
  </si>
  <si>
    <t>（五）龙胜各族自治县2025年一般公共预算税收返还和转移支付表…………………32</t>
  </si>
  <si>
    <t>（六）龙胜各族自治县2024年政府一般债务限额和余额情况表………………………34</t>
  </si>
  <si>
    <t>二、龙胜各族自治县2025年政府性基金预算预算表</t>
  </si>
  <si>
    <t>（一）龙胜各族自治县2025年政府性基金收入表………………………………………35</t>
  </si>
  <si>
    <t>（二）龙胜各族自治县2025年政府性基金支出表………………………………………37</t>
  </si>
  <si>
    <t>（三）龙胜各族自治县2025年本级政府性基金支出表…………………………………42</t>
  </si>
  <si>
    <t>（四）龙胜各族自治县2025年政府性基金转移支付表…………………………………43</t>
  </si>
  <si>
    <t>（五）龙胜各族自治县2024年政府专项债务限额和余额情况表………………………44</t>
  </si>
  <si>
    <t>三、龙胜各族自治县2025年国有资本经营预算预算表</t>
  </si>
  <si>
    <t>（一）龙胜各族自治县2025年国有资本经营预算收入表………………………………45</t>
  </si>
  <si>
    <t>（二）龙胜各族自治县2025年国有资本经营预算支出表………………………………47</t>
  </si>
  <si>
    <t>（三）龙胜各族自治县2025年本级国有资本经营预算支出表…………………………49</t>
  </si>
  <si>
    <t>（四）对下安排转移支付的应当公开国有资本经营预算转移支付表…………………50</t>
  </si>
  <si>
    <t>四、龙胜各族自治县2025年社会保险基金预算预算表</t>
  </si>
  <si>
    <t>（一）龙胜各族自治县2025年社会保险基金收入表……………………………………51</t>
  </si>
  <si>
    <t>（二）龙胜各族自治县2025年社会保险基金支出表……………………………………52</t>
  </si>
  <si>
    <t>附表一(一)</t>
  </si>
  <si>
    <t>一般公共预算收入表</t>
  </si>
  <si>
    <t/>
  </si>
  <si>
    <t>单位:万元</t>
  </si>
  <si>
    <t>科目代码</t>
  </si>
  <si>
    <r>
      <rPr>
        <b/>
        <sz val="10"/>
        <rFont val="宋体"/>
        <charset val="134"/>
        <scheme val="minor"/>
      </rPr>
      <t>项</t>
    </r>
    <r>
      <rPr>
        <sz val="10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目</t>
    </r>
  </si>
  <si>
    <t>2024年</t>
  </si>
  <si>
    <t>2025年预算</t>
  </si>
  <si>
    <t>年初预算数</t>
  </si>
  <si>
    <t>执行数</t>
  </si>
  <si>
    <t>完成年初预算%</t>
  </si>
  <si>
    <t>比上年完成数增减</t>
  </si>
  <si>
    <t>建议数</t>
  </si>
  <si>
    <t>比上年预计执行数增减</t>
  </si>
  <si>
    <t>金额</t>
  </si>
  <si>
    <t>%</t>
  </si>
  <si>
    <r>
      <rPr>
        <sz val="11"/>
        <color rgb="FF000000"/>
        <rFont val="Arial"/>
        <charset val="204"/>
      </rPr>
      <t>2023</t>
    </r>
    <r>
      <rPr>
        <sz val="11"/>
        <color rgb="FF000000"/>
        <rFont val="宋体"/>
        <charset val="204"/>
      </rPr>
      <t>年执行</t>
    </r>
  </si>
  <si>
    <t>收入总计</t>
  </si>
  <si>
    <t>一、税收收入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</si>
  <si>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</si>
  <si>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</si>
  <si>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</si>
  <si>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</si>
  <si>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</si>
  <si>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</si>
  <si>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</si>
  <si>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</si>
  <si>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</si>
  <si>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</si>
  <si>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</si>
  <si>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</si>
  <si>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烟叶税</t>
  </si>
  <si>
    <t>环境保护税</t>
  </si>
  <si>
    <t>其他税收收入</t>
  </si>
  <si>
    <t>二、非税收入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</si>
  <si>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</si>
  <si>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</si>
  <si>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</si>
  <si>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</si>
  <si>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</si>
  <si>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</si>
  <si>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</si>
  <si>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</si>
  <si>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一般公共预算收入合计</t>
  </si>
  <si>
    <t>转移性收入</t>
  </si>
  <si>
    <t>上级补助收入</t>
  </si>
  <si>
    <t>返还性收入</t>
  </si>
  <si>
    <t>所得税基数返还收入</t>
  </si>
  <si>
    <t>成品油税费改革税收返还收入</t>
  </si>
  <si>
    <t>增值税税收返还收入</t>
  </si>
  <si>
    <t>消费税税收返还收入</t>
  </si>
  <si>
    <t>增值税“五五分享 ”税收返还收入</t>
  </si>
  <si>
    <t>其他返还性收入</t>
  </si>
  <si>
    <t>一般性转移支付收入</t>
  </si>
  <si>
    <t>体制补助收入</t>
  </si>
  <si>
    <t>均衡性转移支付收入</t>
  </si>
  <si>
    <t>县级基本财力保障机制奖补资金收入</t>
  </si>
  <si>
    <t>结算补助收入</t>
  </si>
  <si>
    <t>资源枯竭型城市转移支付补助收入</t>
  </si>
  <si>
    <t>企业事业单位划转补助收入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</si>
  <si>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</si>
  <si>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</si>
  <si>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</si>
  <si>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</si>
  <si>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</si>
  <si>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边境地区转移支付收入</t>
  </si>
  <si>
    <t>巩固脱贫攻坚成果衔接乡村振兴转移
支付收入</t>
  </si>
  <si>
    <t>一般公共服务共同财政事权转移支付收入</t>
  </si>
  <si>
    <t>外交共同财政事权转移支付收入</t>
  </si>
  <si>
    <t>1100243</t>
  </si>
  <si>
    <t>国防共同财政事权转移支付收入</t>
  </si>
  <si>
    <t>公共安全共同财政事权转移支付收入</t>
  </si>
  <si>
    <t>教育共同财政事权转移支付收入</t>
  </si>
  <si>
    <t>科学技术共同财政事权转移支付收入</t>
  </si>
  <si>
    <t>文化旅游体育与传媒共同财政事权转
移支付收入</t>
  </si>
  <si>
    <t>社会保障和就业共同财政事权转移支
付收入</t>
  </si>
  <si>
    <t>医疗卫生共同财政事权转移支付收入</t>
  </si>
  <si>
    <t>节能环保共同财政事权转移支付收入</t>
  </si>
  <si>
    <t>城乡社区共同财政事权转移支付收入</t>
  </si>
  <si>
    <t>农林水共同财政事权转移支付收入</t>
  </si>
  <si>
    <t>交通运输共同财政事权转移支付收入</t>
  </si>
  <si>
    <t>资源勘探工业信息等共同财政事权转
移支付收入</t>
  </si>
  <si>
    <t>商业服务业等共同财政事权转移支付收入</t>
  </si>
  <si>
    <t>金融共同财政事权转移支付收入</t>
  </si>
  <si>
    <t>自然资源海洋气象等共同财政事权转
移支付收入</t>
  </si>
  <si>
    <t>住房保障共同财政事权转移支付收入</t>
  </si>
  <si>
    <t>粮油物资储备共同财政事权转移支付
收入</t>
  </si>
  <si>
    <t>灾害防治及应急管理共同财政事权转
移支付收入</t>
  </si>
  <si>
    <t>其他共同财政事权转移支付收入</t>
  </si>
  <si>
    <t>1100296</t>
  </si>
  <si>
    <t>增值税留抵退税转移支付收入</t>
  </si>
  <si>
    <t>1100297</t>
  </si>
  <si>
    <t>其他退税减税降费转移支付收入</t>
  </si>
  <si>
    <t>1100298</t>
  </si>
  <si>
    <t>补充县区财力转移支付收入</t>
  </si>
  <si>
    <t>其他一般性转移支付收入</t>
  </si>
  <si>
    <t>专项转移支付收入</t>
  </si>
  <si>
    <t>一般公共服务</t>
  </si>
  <si>
    <t>外交</t>
  </si>
  <si>
    <t>国防</t>
  </si>
  <si>
    <t>公共安全</t>
  </si>
  <si>
    <t>教育</t>
  </si>
  <si>
    <t>科学技术</t>
  </si>
  <si>
    <t>文化旅游体育与传媒</t>
  </si>
  <si>
    <t>社会保障和就业</t>
  </si>
  <si>
    <t>卫生健康</t>
  </si>
  <si>
    <t>节能环保</t>
  </si>
  <si>
    <t>城乡社区</t>
  </si>
  <si>
    <t>农林水</t>
  </si>
  <si>
    <t>交通运输</t>
  </si>
  <si>
    <t>资源勘探工业信息等</t>
  </si>
  <si>
    <t>商业服务业等</t>
  </si>
  <si>
    <t>1100317</t>
  </si>
  <si>
    <t>金融</t>
  </si>
  <si>
    <t>自然资源海洋气象等</t>
  </si>
  <si>
    <t>住房保障</t>
  </si>
  <si>
    <t>粮油物资储备</t>
  </si>
  <si>
    <t>灾害防治及应急管理</t>
  </si>
  <si>
    <t>上年结余收入</t>
  </si>
  <si>
    <t>调入资金</t>
  </si>
  <si>
    <t>从政府性基金预算调入一般公共预算</t>
  </si>
  <si>
    <t>从国有资本经营预算调入一般公共预算</t>
  </si>
  <si>
    <t>从其他资金调入一般公共预算</t>
  </si>
  <si>
    <t>动用预算稳定调节基金</t>
  </si>
  <si>
    <t>11011</t>
  </si>
  <si>
    <t>债务转贷收入</t>
  </si>
  <si>
    <t>1101101</t>
  </si>
  <si>
    <t>地方政府一般债务转贷收入</t>
  </si>
  <si>
    <t>110110101</t>
  </si>
  <si>
    <t>地方政府一般债券转贷收入</t>
  </si>
  <si>
    <t>110110102</t>
  </si>
  <si>
    <t>地方政府向外国政府借款转贷收入</t>
  </si>
  <si>
    <t>110110103</t>
  </si>
  <si>
    <t>地方政府向国际组织借款转贷收入</t>
  </si>
  <si>
    <t>110110104</t>
  </si>
  <si>
    <t>地方政府其他一般债务转贷收入</t>
  </si>
  <si>
    <t>附表一(二)</t>
  </si>
  <si>
    <t>一般公共预算支出表</t>
  </si>
  <si>
    <t>科目
代码</t>
  </si>
  <si>
    <t>项 目</t>
  </si>
  <si>
    <t>比2024年年初预算增减</t>
  </si>
  <si>
    <t>支出总计</t>
  </si>
  <si>
    <t>一、一般公共服务支出</t>
  </si>
  <si>
    <t>人大事务</t>
  </si>
  <si>
    <t>政协事务</t>
  </si>
  <si>
    <t>政府办公厅（室）及相关机构事务</t>
  </si>
  <si>
    <t>发展与改革事务</t>
  </si>
  <si>
    <t>统计信息事务</t>
  </si>
  <si>
    <t>财政事务</t>
  </si>
  <si>
    <t>税收事务</t>
  </si>
  <si>
    <t>审计事务</t>
  </si>
  <si>
    <t>海关事务</t>
  </si>
  <si>
    <t>纪检监察事务</t>
  </si>
  <si>
    <t>商贸事务</t>
  </si>
  <si>
    <t>知识产权事务</t>
  </si>
  <si>
    <t>民族事务</t>
  </si>
  <si>
    <t>港澳台事务</t>
  </si>
  <si>
    <t>档案事务</t>
  </si>
  <si>
    <t>民主党派及工商联事务</t>
  </si>
  <si>
    <t>群众团体事务</t>
  </si>
  <si>
    <t>党委办公厅（室）及相关机构事务</t>
  </si>
  <si>
    <t>组织事务</t>
  </si>
  <si>
    <t>宣传事务</t>
  </si>
  <si>
    <t>统战事务</t>
  </si>
  <si>
    <t>对外联络事务</t>
  </si>
  <si>
    <t>其他共产党事务支出</t>
  </si>
  <si>
    <t>网信事务</t>
  </si>
  <si>
    <t>市场监督管理事务</t>
  </si>
  <si>
    <t>社会工作事务</t>
  </si>
  <si>
    <t>信访事务</t>
  </si>
  <si>
    <t>其他一般公共服务支出</t>
  </si>
  <si>
    <t>二、国防支出</t>
  </si>
  <si>
    <t>国防科研事业</t>
  </si>
  <si>
    <t>国防动员</t>
  </si>
  <si>
    <t>其他国防支出</t>
  </si>
  <si>
    <t>三、公共安全支出</t>
  </si>
  <si>
    <t>武装警察部队</t>
  </si>
  <si>
    <t>公安</t>
  </si>
  <si>
    <t>国家安全</t>
  </si>
  <si>
    <t>检察</t>
  </si>
  <si>
    <t>法院</t>
  </si>
  <si>
    <t>司法</t>
  </si>
  <si>
    <t>监狱</t>
  </si>
  <si>
    <t>强制隔离戒毒</t>
  </si>
  <si>
    <t>国家保密</t>
  </si>
  <si>
    <t>缉私警察</t>
  </si>
  <si>
    <t>其他公共安全支出</t>
  </si>
  <si>
    <t>四、教育支出</t>
  </si>
  <si>
    <t>教育管理事务</t>
  </si>
  <si>
    <t>普通教育</t>
  </si>
  <si>
    <t>职业教育</t>
  </si>
  <si>
    <t>成人教育</t>
  </si>
  <si>
    <t>广播电视教育</t>
  </si>
  <si>
    <t>留学教育</t>
  </si>
  <si>
    <t>特殊教育</t>
  </si>
  <si>
    <t>进修及培训</t>
  </si>
  <si>
    <t>教育费附加安排的支出</t>
  </si>
  <si>
    <t>其他教育支出</t>
  </si>
  <si>
    <t>五、科学技术支出</t>
  </si>
  <si>
    <t>科学技术管理事务</t>
  </si>
  <si>
    <t>基础研究</t>
  </si>
  <si>
    <t>应用研究</t>
  </si>
  <si>
    <t>技术研究与开发</t>
  </si>
  <si>
    <t>科技条件与服务</t>
  </si>
  <si>
    <t>社会科学</t>
  </si>
  <si>
    <t>科学技术普及</t>
  </si>
  <si>
    <t>科技交流与合作</t>
  </si>
  <si>
    <t>科技重大项目</t>
  </si>
  <si>
    <t>其他科学技术支出</t>
  </si>
  <si>
    <t>六、文化旅游体育与传媒支出</t>
  </si>
  <si>
    <t>文化和旅游</t>
  </si>
  <si>
    <t>文物</t>
  </si>
  <si>
    <t>体育</t>
  </si>
  <si>
    <t>新闻出版电影</t>
  </si>
  <si>
    <t>广播电视</t>
  </si>
  <si>
    <t>其他文化旅游体育与传媒支出</t>
  </si>
  <si>
    <t>七、社会保障和就业支出</t>
  </si>
  <si>
    <t>人力资源和社会保障管理事务</t>
  </si>
  <si>
    <t>民政管理事务</t>
  </si>
  <si>
    <t>补充全国社会保障基金</t>
  </si>
  <si>
    <t>行政事业单位养老支出</t>
  </si>
  <si>
    <t>企业改革补助</t>
  </si>
  <si>
    <t>就业补助</t>
  </si>
  <si>
    <t>抚恤</t>
  </si>
  <si>
    <t>退役安置</t>
  </si>
  <si>
    <t>社会福利</t>
  </si>
  <si>
    <t>残疾人事业</t>
  </si>
  <si>
    <t>红十字事业</t>
  </si>
  <si>
    <t>最低生活保障</t>
  </si>
  <si>
    <t>临时救助</t>
  </si>
  <si>
    <t>特困人员救助供养</t>
  </si>
  <si>
    <t>补充道路交通事故社会救助基金</t>
  </si>
  <si>
    <t>其他生活救助</t>
  </si>
  <si>
    <t>财政对基本养老保险基金的补助</t>
  </si>
  <si>
    <t>财政对其他社会保险基金的补助</t>
  </si>
  <si>
    <t>退役军人管理事务</t>
  </si>
  <si>
    <t>财政代缴社会保险费支出</t>
  </si>
  <si>
    <t>其他社会保障和就业支出</t>
  </si>
  <si>
    <t>八、卫生健康支出</t>
  </si>
  <si>
    <t>卫生健康管理事务</t>
  </si>
  <si>
    <t>公立医院</t>
  </si>
  <si>
    <t>基层医疗卫生机构</t>
  </si>
  <si>
    <t>公共卫生</t>
  </si>
  <si>
    <t>计划生育事务</t>
  </si>
  <si>
    <t>行政事业单位医疗</t>
  </si>
  <si>
    <t>财政对基本医疗保险基金的补助</t>
  </si>
  <si>
    <t>医疗救助</t>
  </si>
  <si>
    <t>优抚对象医疗</t>
  </si>
  <si>
    <t>医疗保障管理事务</t>
  </si>
  <si>
    <t>中医药事务</t>
  </si>
  <si>
    <t>疾病预防控制事务</t>
  </si>
  <si>
    <t>托育服务</t>
  </si>
  <si>
    <t>其他卫生健康支出</t>
  </si>
  <si>
    <t>九、节能环保支出</t>
  </si>
  <si>
    <t>环境保护管理事务</t>
  </si>
  <si>
    <t>环境监测与监察</t>
  </si>
  <si>
    <t>污染防治</t>
  </si>
  <si>
    <t>自然生态保护</t>
  </si>
  <si>
    <t>森林保护修复</t>
  </si>
  <si>
    <t>风沙荒漠治理</t>
  </si>
  <si>
    <t>退牧还草</t>
  </si>
  <si>
    <t>已垦草原退耕还草</t>
  </si>
  <si>
    <t>能源节约利用</t>
  </si>
  <si>
    <t>污染减排</t>
  </si>
  <si>
    <t>清洁能源</t>
  </si>
  <si>
    <t>循环经济</t>
  </si>
  <si>
    <t>能源管理事务</t>
  </si>
  <si>
    <t>其他节能环保支出</t>
  </si>
  <si>
    <t>十、城乡社区支出</t>
  </si>
  <si>
    <t>城乡社区管理事务</t>
  </si>
  <si>
    <t>城乡社区规划与管理</t>
  </si>
  <si>
    <t>城乡社区公共设施</t>
  </si>
  <si>
    <t>城乡社区环境卫生</t>
  </si>
  <si>
    <t>建设市场管理与监督</t>
  </si>
  <si>
    <t>其他城乡社区支出</t>
  </si>
  <si>
    <t>十一、农林水支出</t>
  </si>
  <si>
    <t>农业农村</t>
  </si>
  <si>
    <t>林业和草原</t>
  </si>
  <si>
    <t>水利</t>
  </si>
  <si>
    <t>巩固脱贫攻坚成果衔接乡村振兴</t>
  </si>
  <si>
    <t>农村综合改革</t>
  </si>
  <si>
    <t>普惠金融发展支出</t>
  </si>
  <si>
    <t>目标价格补贴</t>
  </si>
  <si>
    <t>其他农林水支出</t>
  </si>
  <si>
    <t>十二、交通运输支出</t>
  </si>
  <si>
    <t>公路水路运输</t>
  </si>
  <si>
    <t>铁路运输</t>
  </si>
  <si>
    <t>民用航空运输</t>
  </si>
  <si>
    <t>邮政业支出</t>
  </si>
  <si>
    <t>其他交通运输支出</t>
  </si>
  <si>
    <t>十三、资源勘探工业信息等支出</t>
  </si>
  <si>
    <t>资源勘探开发</t>
  </si>
  <si>
    <t>制造业</t>
  </si>
  <si>
    <t>建筑业</t>
  </si>
  <si>
    <t>工业和信息产业</t>
  </si>
  <si>
    <t>国有资产监管</t>
  </si>
  <si>
    <t>支持中小企业发展和管理支出</t>
  </si>
  <si>
    <t>其他资源勘探工业信息等支出</t>
  </si>
  <si>
    <t>十四、商业服务业等支出</t>
  </si>
  <si>
    <t>商业流通事务</t>
  </si>
  <si>
    <t>涉外发展服务支出</t>
  </si>
  <si>
    <t>其他商业服务业等支出</t>
  </si>
  <si>
    <t>十五、金融支出</t>
  </si>
  <si>
    <t>金融部门行政支出</t>
  </si>
  <si>
    <t>金融部门监管支出</t>
  </si>
  <si>
    <t>金融发展支出</t>
  </si>
  <si>
    <t>金融调控支出</t>
  </si>
  <si>
    <t>其他金融支出</t>
  </si>
  <si>
    <t>十六、 自然资源海洋气象等支出</t>
  </si>
  <si>
    <t>自然资源事务</t>
  </si>
  <si>
    <t>气象事务</t>
  </si>
  <si>
    <t>其他自然资源海洋气象等支出</t>
  </si>
  <si>
    <t>十七、住房保障支出</t>
  </si>
  <si>
    <t>保障性安居工程支出</t>
  </si>
  <si>
    <t>住房改革支出</t>
  </si>
  <si>
    <t>城乡社区住宅</t>
  </si>
  <si>
    <t>十八、粮油物资储备支出</t>
  </si>
  <si>
    <t>粮油物资事务</t>
  </si>
  <si>
    <t>能源储备</t>
  </si>
  <si>
    <t>粮油储备</t>
  </si>
  <si>
    <t>重要商品储备</t>
  </si>
  <si>
    <t>十九、灾害防治及应急管理支出</t>
  </si>
  <si>
    <t>应急管理事务</t>
  </si>
  <si>
    <t>消防救援事务</t>
  </si>
  <si>
    <t>矿山安全</t>
  </si>
  <si>
    <t>地震事务</t>
  </si>
  <si>
    <t>自然灾害防治</t>
  </si>
  <si>
    <t>自然灾害救灾及恢复重建支出</t>
  </si>
  <si>
    <t>其他灾害防治及应急管理支出</t>
  </si>
  <si>
    <t>二十、预备费</t>
  </si>
  <si>
    <t>二十一、其他支出</t>
  </si>
  <si>
    <t>年初预留</t>
  </si>
  <si>
    <t>其他支出</t>
  </si>
  <si>
    <t>二十二、债务付息支出</t>
  </si>
  <si>
    <t>地方政府一般债务付息支出</t>
  </si>
  <si>
    <t>二十三、债务发行费用支出</t>
  </si>
  <si>
    <t>地方政府一般债务发行费用支出</t>
  </si>
  <si>
    <t>一般公共预算支出合计</t>
  </si>
  <si>
    <t>转移性支出</t>
  </si>
  <si>
    <t>上解支出</t>
  </si>
  <si>
    <t>体制上解支出</t>
  </si>
  <si>
    <t>专项上解支出</t>
  </si>
  <si>
    <t>调出资金</t>
  </si>
  <si>
    <t>年终结余</t>
  </si>
  <si>
    <t>安排预算稳定调节基金</t>
  </si>
  <si>
    <t>债务还本支出</t>
  </si>
  <si>
    <t>地方政府一般债券还本支出</t>
  </si>
  <si>
    <t>地方政府向外国政府借款还本支出</t>
  </si>
  <si>
    <t>地方政府向国际组织借款还本支出</t>
  </si>
  <si>
    <t>地方政府其他一般债务还本支出</t>
  </si>
  <si>
    <t>附表一(三)</t>
  </si>
  <si>
    <t>龙胜各族自治县2025年一般公共预算本级支出表</t>
  </si>
  <si>
    <t>编制单位:龙胜各族自治县财政局</t>
  </si>
  <si>
    <t>序号</t>
  </si>
  <si>
    <t>行政区划*</t>
  </si>
  <si>
    <t>项目编码</t>
  </si>
  <si>
    <t>项目</t>
  </si>
  <si>
    <t>450328000-龙胜各族自治县</t>
  </si>
  <si>
    <t>本级支出</t>
  </si>
  <si>
    <t>对市县专项转移支付</t>
  </si>
  <si>
    <t>对市县共同财政事权转移支付</t>
  </si>
  <si>
    <t>二、外交支出</t>
  </si>
  <si>
    <t>自治区本级支出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</si>
  <si>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</si>
  <si>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</si>
  <si>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</si>
  <si>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</si>
  <si>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</si>
  <si>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</si>
  <si>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</si>
  <si>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</si>
  <si>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</si>
  <si>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</si>
  <si>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</si>
  <si>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</si>
  <si>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</si>
  <si>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</si>
  <si>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十七、自然资源海洋气象等支出</t>
  </si>
  <si>
    <t>十八、住房保障支出</t>
  </si>
  <si>
    <t>十九、粮油物资储备支出</t>
  </si>
  <si>
    <t>二十、灾害防治及应急管理支出</t>
  </si>
  <si>
    <t>二十一、预备费</t>
  </si>
  <si>
    <t>二十二、其他支出</t>
  </si>
  <si>
    <t>二十三、债务付息支出</t>
  </si>
  <si>
    <t>二十四、债务发行费用支出</t>
  </si>
  <si>
    <t>地方政府一般债务发行费用</t>
  </si>
  <si>
    <t>二十六、对市县税收返还</t>
  </si>
  <si>
    <t>二十七、对市县一般性转移支付</t>
  </si>
  <si>
    <t>其中：共同财政事权转移支付</t>
  </si>
  <si>
    <t>其他一般性转移支付</t>
  </si>
  <si>
    <t>县本级本级和补助市县支出合计</t>
  </si>
  <si>
    <t>县本级本级本级支出</t>
  </si>
  <si>
    <t>补助市县支出</t>
  </si>
  <si>
    <t>其中：税收返还支出</t>
  </si>
  <si>
    <t>一般性转移支付支出</t>
  </si>
  <si>
    <t>专项转移支付支出</t>
  </si>
  <si>
    <t>附表一(四)</t>
  </si>
  <si>
    <t>一般公共预算本级基本支出表</t>
  </si>
  <si>
    <t>基本支出</t>
  </si>
  <si>
    <t>一般公共预算支出总计</t>
  </si>
  <si>
    <t>一、机关工资福利支出</t>
  </si>
  <si>
    <t>工资奖金津补贴</t>
  </si>
  <si>
    <t>社会保障缴费</t>
  </si>
  <si>
    <t>住房公积金</t>
  </si>
  <si>
    <t>其他工资福利支出</t>
  </si>
  <si>
    <t>二、机关商品和服务支出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</si>
  <si>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</si>
  <si>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</si>
  <si>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</si>
  <si>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</si>
  <si>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</si>
  <si>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</si>
  <si>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</si>
  <si>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</si>
  <si>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</si>
  <si>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</si>
  <si>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三、机关资本性支出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</si>
  <si>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</si>
  <si>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</si>
  <si>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</si>
  <si>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</si>
  <si>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</si>
  <si>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</si>
  <si>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</si>
  <si>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四、机关资本性支出（基本建设）</t>
  </si>
  <si>
    <t>五、对事业单位经常性补助</t>
  </si>
  <si>
    <t>工资福利支出</t>
  </si>
  <si>
    <t>商品和服务支出</t>
  </si>
  <si>
    <t>其他对事业单位补助</t>
  </si>
  <si>
    <t>六、对事业单位资本性补助</t>
  </si>
  <si>
    <t>资本性支出</t>
  </si>
  <si>
    <t>资本性支出（基本建设）</t>
  </si>
  <si>
    <t>七、对企业补助</t>
  </si>
  <si>
    <t>费用补贴</t>
  </si>
  <si>
    <t>利息补贴</t>
  </si>
  <si>
    <t>其他对企业补助</t>
  </si>
  <si>
    <t>八、对企业资本性支出</t>
  </si>
  <si>
    <t>资本金注入</t>
  </si>
  <si>
    <t>资本金注入（基本建设）</t>
  </si>
  <si>
    <t>政府投资基金股权投资</t>
  </si>
  <si>
    <t>其他对企业资本性支出</t>
  </si>
  <si>
    <t>九、对个人和家庭的补助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</si>
  <si>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</si>
  <si>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</si>
  <si>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</si>
  <si>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</si>
  <si>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</si>
  <si>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十、对社会保障基金补助</t>
  </si>
  <si>
    <t>对社会保险基金补助</t>
  </si>
  <si>
    <t>对机关事业单位职业年金的补助</t>
  </si>
  <si>
    <t>十一、债务利息及费用支出</t>
  </si>
  <si>
    <t>国内债务付息</t>
  </si>
  <si>
    <t>国外债务付息</t>
  </si>
  <si>
    <t>国内债务发行费用</t>
  </si>
  <si>
    <t>国外债务发行费用</t>
  </si>
  <si>
    <t>十二、债务还本支出</t>
  </si>
  <si>
    <t>国内债务还本</t>
  </si>
  <si>
    <t>国外债务还本</t>
  </si>
  <si>
    <t>十三、转移性支出</t>
  </si>
  <si>
    <t>上下级政府间转移性支出</t>
  </si>
  <si>
    <t>债务转贷</t>
  </si>
  <si>
    <t>补充预算周转金</t>
  </si>
  <si>
    <t>区域间转移性支出</t>
  </si>
  <si>
    <t>十四、预备费及预留</t>
  </si>
  <si>
    <t>预备费</t>
  </si>
  <si>
    <t>预留</t>
  </si>
  <si>
    <t>十五、其他支出</t>
  </si>
  <si>
    <t>国家赔偿费用支出</t>
  </si>
  <si>
    <t>对民间非营利组织和群众性自治组织补贴</t>
  </si>
  <si>
    <t>经常性赠与</t>
  </si>
  <si>
    <t>资本性赠与</t>
  </si>
  <si>
    <t>附表一(五)</t>
  </si>
  <si>
    <t>龙胜各族自治县2025年一般公共预算税收返还和转移支付表</t>
  </si>
  <si>
    <t>部门预算收入科目</t>
  </si>
  <si>
    <t>增值税“五五分享”税收返还收入</t>
  </si>
  <si>
    <t>巩固脱贫攻坚成果衔接乡村振兴转移支付收入</t>
  </si>
  <si>
    <t>文化旅游体育与传媒共同财政事权转移支付收入</t>
  </si>
  <si>
    <t>社会保障和就业共同财政事权转移支付收入</t>
  </si>
  <si>
    <t>资源勘探工业信息等共同财政事权转移支付收入</t>
  </si>
  <si>
    <t>自然资源海洋气象等共同财政事权转移支付收入</t>
  </si>
  <si>
    <t>粮油物资储备共同财政事权转移支付收入</t>
  </si>
  <si>
    <t>灾害防治及应急管理共同财政事权转移支付收入</t>
  </si>
  <si>
    <t>附表一(六)</t>
  </si>
  <si>
    <t>龙胜各族自治县2024年政府一般债务限额和余额情况表</t>
  </si>
  <si>
    <t>单位：万元</t>
  </si>
  <si>
    <t>政府一般债务限额（预计执行数）</t>
  </si>
  <si>
    <t>政府一般债务余额（预计执行数）</t>
  </si>
  <si>
    <t>财政厅暂未下文核定</t>
  </si>
  <si>
    <t>附表二(一)</t>
  </si>
  <si>
    <t>政府性基金收入表</t>
  </si>
  <si>
    <r>
      <rPr>
        <b/>
        <sz val="10"/>
        <rFont val="宋体"/>
        <charset val="134"/>
      </rPr>
      <t>项</t>
    </r>
    <r>
      <rPr>
        <sz val="10"/>
        <rFont val="宋体"/>
        <charset val="134"/>
      </rPr>
      <t xml:space="preserve"> </t>
    </r>
    <r>
      <rPr>
        <b/>
        <sz val="10"/>
        <rFont val="宋体"/>
        <charset val="134"/>
      </rPr>
      <t>目</t>
    </r>
  </si>
  <si>
    <t>比2024年执行数增减</t>
  </si>
  <si>
    <t>一、农网还贷资金收入</t>
  </si>
  <si>
    <t>二、国家电影事业发展专项资金收入</t>
  </si>
  <si>
    <t>三、国有土地收益基金收入</t>
  </si>
  <si>
    <t>四、农业土地开发资金收入</t>
  </si>
  <si>
    <t>五、国有土地使用权出让收入</t>
  </si>
  <si>
    <t>土地出让价款收入</t>
  </si>
  <si>
    <t>补缴的土地价款</t>
  </si>
  <si>
    <t>划拨土地收入</t>
  </si>
  <si>
    <t>缴纳新增建设用地土地有偿使用费</t>
  </si>
  <si>
    <t>其他土地出让收入</t>
  </si>
  <si>
    <t>六、大中型水库库区基金收入</t>
  </si>
  <si>
    <t>七、彩票公益金收入</t>
  </si>
  <si>
    <t>福利彩票公益金收入</t>
  </si>
  <si>
    <t>体育彩票公益金收入</t>
  </si>
  <si>
    <t>八、城市基础设施配套费收入</t>
  </si>
  <si>
    <t>九、小型水库移民扶助基金收入</t>
  </si>
  <si>
    <t>十、国家重大水利工程建设基金收入</t>
  </si>
  <si>
    <t>十一、车辆通行费</t>
  </si>
  <si>
    <t>十二、污水处理费收入</t>
  </si>
  <si>
    <t>十三、彩票发行机构和彩票销售机构的业务费用</t>
  </si>
  <si>
    <t>福利彩票销售机构的业务费用</t>
  </si>
  <si>
    <t>体育彩票销售机构的业务费用</t>
  </si>
  <si>
    <t>彩票兑奖周转金</t>
  </si>
  <si>
    <t>彩票发行销售风险基金</t>
  </si>
  <si>
    <t>十四、其他政府性基金收入</t>
  </si>
  <si>
    <t>十五、专项债务对应项目专项收入</t>
  </si>
  <si>
    <t>政府性基金预算收入合计</t>
  </si>
  <si>
    <t>政府性基金转移支付收入</t>
  </si>
  <si>
    <t>地方政府债务转贷收入</t>
  </si>
  <si>
    <t>专项债务转贷收入</t>
  </si>
  <si>
    <t>国有土地使用权出让金债务收入</t>
  </si>
  <si>
    <t>车辆通行费债务收入</t>
  </si>
  <si>
    <t>土地储备专项债券收入</t>
  </si>
  <si>
    <t>政府收费公路专项债券收入</t>
  </si>
  <si>
    <t>棚户区改造专项债券收入</t>
  </si>
  <si>
    <t>其他地方自行试点项目收益专项债
券收入</t>
  </si>
  <si>
    <t>其他政府性基金债务收入</t>
  </si>
  <si>
    <t>附表二(二)</t>
  </si>
  <si>
    <t>政府性基金支出表</t>
  </si>
  <si>
    <t>完成年初
预算%</t>
  </si>
  <si>
    <t>一、教育支出</t>
  </si>
  <si>
    <t>超长期特别国债安排的支出</t>
  </si>
  <si>
    <t>二、文化旅游体育与传媒支出</t>
  </si>
  <si>
    <t>国家电影事业发展专项资金安排的支出</t>
  </si>
  <si>
    <t>资助国产电影放映</t>
  </si>
  <si>
    <t>资助影院建设</t>
  </si>
  <si>
    <t>资助少数民族语电影译制</t>
  </si>
  <si>
    <t>购买农村电影公益性放映版权服务</t>
  </si>
  <si>
    <t>其他国家电影事业发展专项资金支出</t>
  </si>
  <si>
    <t>旅游发展基金支出</t>
  </si>
  <si>
    <t>宣传促销</t>
  </si>
  <si>
    <t>其他旅游发展基金支出</t>
  </si>
  <si>
    <t>三、城乡社区支出</t>
  </si>
  <si>
    <t>国有土地使用权出让收入安排的支出</t>
  </si>
  <si>
    <t>征地和拆迁补偿支出</t>
  </si>
  <si>
    <t>土地开发支出</t>
  </si>
  <si>
    <t>城市建设支出</t>
  </si>
  <si>
    <t>农村基础设施建设支出</t>
  </si>
  <si>
    <t>补助被征地农民支出</t>
  </si>
  <si>
    <t>2120806</t>
  </si>
  <si>
    <t>土地出让业务支出</t>
  </si>
  <si>
    <t>2120807</t>
  </si>
  <si>
    <t>廉租住房支出</t>
  </si>
  <si>
    <t>2120809</t>
  </si>
  <si>
    <t>支付破产或改制企业职工安置费</t>
  </si>
  <si>
    <t>2120810</t>
  </si>
  <si>
    <t>棚户区改造支出</t>
  </si>
  <si>
    <t>2120811</t>
  </si>
  <si>
    <t>公共租赁住房支出</t>
  </si>
  <si>
    <t>2120813</t>
  </si>
  <si>
    <t>保障性住房租金补贴</t>
  </si>
  <si>
    <t>2120814</t>
  </si>
  <si>
    <t>农业生产发展支出</t>
  </si>
  <si>
    <t>2120815</t>
  </si>
  <si>
    <t>农村社会事业支出</t>
  </si>
  <si>
    <t>2120816</t>
  </si>
  <si>
    <t>农业农村生态环境支出</t>
  </si>
  <si>
    <t>其他国有土地使用权出让收入安排的支出</t>
  </si>
  <si>
    <t>21210</t>
  </si>
  <si>
    <t>国有土地收益基金安排的支出</t>
  </si>
  <si>
    <t>2121001</t>
  </si>
  <si>
    <t>2121002</t>
  </si>
  <si>
    <t>2121099</t>
  </si>
  <si>
    <t>其他国有土地收益基金支出</t>
  </si>
  <si>
    <t>21211</t>
  </si>
  <si>
    <t>农业土地开发资金安排的支出</t>
  </si>
  <si>
    <t>21213</t>
  </si>
  <si>
    <t>城市基础设施配套费安排的支出</t>
  </si>
  <si>
    <t>2121301</t>
  </si>
  <si>
    <t>城市公共设施</t>
  </si>
  <si>
    <t>2121302</t>
  </si>
  <si>
    <t>城市环境卫生</t>
  </si>
  <si>
    <t>2121303</t>
  </si>
  <si>
    <t>公有房屋</t>
  </si>
  <si>
    <t>2121304</t>
  </si>
  <si>
    <t>城市防洪</t>
  </si>
  <si>
    <t>2121399</t>
  </si>
  <si>
    <t>其他城市基础设施配套费安排的支出</t>
  </si>
  <si>
    <t>21214</t>
  </si>
  <si>
    <t>污水处理费安排的支出</t>
  </si>
  <si>
    <t>2121401</t>
  </si>
  <si>
    <t>污水处理设施建设和运营</t>
  </si>
  <si>
    <t>2121402</t>
  </si>
  <si>
    <t>代征手续费</t>
  </si>
  <si>
    <t>2121499</t>
  </si>
  <si>
    <t>其他污水处理费安排的支出</t>
  </si>
  <si>
    <t>土地储备专项债券收入安排的支出</t>
  </si>
  <si>
    <t>国有土地使用权出让收入对应专项债务收入安排的支出</t>
  </si>
  <si>
    <t>2121901</t>
  </si>
  <si>
    <t>2121902</t>
  </si>
  <si>
    <t>2121903</t>
  </si>
  <si>
    <t>2121904</t>
  </si>
  <si>
    <t>2121905</t>
  </si>
  <si>
    <t>2121906</t>
  </si>
  <si>
    <t>2121907</t>
  </si>
  <si>
    <t>其他国有土地使用权出让收入对应专项债务收入安排的支出</t>
  </si>
  <si>
    <t>21298</t>
  </si>
  <si>
    <t>2129801</t>
  </si>
  <si>
    <t>2129899</t>
  </si>
  <si>
    <t>四、农林水支出</t>
  </si>
  <si>
    <t>大中型水库库区基金安排的支出</t>
  </si>
  <si>
    <t>基础设施建设和经济发展</t>
  </si>
  <si>
    <t>2136602</t>
  </si>
  <si>
    <t>解决移民遗留问题</t>
  </si>
  <si>
    <t>2136603</t>
  </si>
  <si>
    <t>库区防护工程维护</t>
  </si>
  <si>
    <t>其他大中型水库库区基金支出</t>
  </si>
  <si>
    <t>国家重大水利工程建设基金安排的支出</t>
  </si>
  <si>
    <t>地方重大水利工程建设</t>
  </si>
  <si>
    <t>大中型水库移民后期扶持基金支出</t>
  </si>
  <si>
    <t>2137201</t>
  </si>
  <si>
    <t>移民补助</t>
  </si>
  <si>
    <t>其他大中型水库移民后期扶持基金支出</t>
  </si>
  <si>
    <t>小型水库移民扶助基金安排的支出</t>
  </si>
  <si>
    <t>2137302</t>
  </si>
  <si>
    <t>其他小型水库移民扶助基金支出</t>
  </si>
  <si>
    <t>五、交通运输支出</t>
  </si>
  <si>
    <t>车辆通行费安排的支出</t>
  </si>
  <si>
    <t>公路还贷</t>
  </si>
  <si>
    <t>民航发展基金支出</t>
  </si>
  <si>
    <t>民航机场建设</t>
  </si>
  <si>
    <t>航线和机场补贴</t>
  </si>
  <si>
    <t>其他民航发展基金支出</t>
  </si>
  <si>
    <t>政府收费公路专项债券收入安排的支出</t>
  </si>
  <si>
    <t>公路建设</t>
  </si>
  <si>
    <t xml:space="preserve">超长期特别国债安排的支出 </t>
  </si>
  <si>
    <t>六、资源勘探工业信息等支出</t>
  </si>
  <si>
    <t>农网还贷资金支出</t>
  </si>
  <si>
    <t>地方农网还贷资金支出</t>
  </si>
  <si>
    <t>七、其他支出</t>
  </si>
  <si>
    <t>其他政府性基金及对应专项债务收入安排的支出</t>
  </si>
  <si>
    <t>其他政府性基金安排的支出</t>
  </si>
  <si>
    <t>其他地方自行试点项目收益专项债券收入安排的支出</t>
  </si>
  <si>
    <t>其他政府性基金债务收入安排的支出</t>
  </si>
  <si>
    <t>彩票发行销售机构业务费安排的支出</t>
  </si>
  <si>
    <t>体育彩票发行机构的业务费支出</t>
  </si>
  <si>
    <t>福利彩票销售机构的业务费支出</t>
  </si>
  <si>
    <t>体育彩票销售机构的业务费支出</t>
  </si>
  <si>
    <t>彩票兑奖周转金支出</t>
  </si>
  <si>
    <t>彩票发行销售风险基金支出</t>
  </si>
  <si>
    <t>彩票市场调控资金支出</t>
  </si>
  <si>
    <t>彩票公益金安排的支出</t>
  </si>
  <si>
    <t>用于社会福利的彩票公益金支出</t>
  </si>
  <si>
    <t>用于体育事业的彩票公益金支出</t>
  </si>
  <si>
    <t>用于教育事业的彩票公益金支出</t>
  </si>
  <si>
    <t>用于红十字事业的彩票公益金支出</t>
  </si>
  <si>
    <t>用于残疾人事业的彩票公益金支出</t>
  </si>
  <si>
    <t>用于文化事业的彩票公益金支出</t>
  </si>
  <si>
    <t>2296011</t>
  </si>
  <si>
    <t>用于巩固脱贫攻坚成果衔接乡村振兴的彩票公益金支出</t>
  </si>
  <si>
    <t>2296012</t>
  </si>
  <si>
    <t>用于法律援助的彩票公益金支出</t>
  </si>
  <si>
    <t>2296013</t>
  </si>
  <si>
    <t>用于城乡医疗救助的彩票公益金支出</t>
  </si>
  <si>
    <t>用于其他社会公益事业的彩票公益金支出</t>
  </si>
  <si>
    <t>八、债务付息支出</t>
  </si>
  <si>
    <t>地方政府专项债务付息支出</t>
  </si>
  <si>
    <t>国有土地使用权出让金债务付息支出</t>
  </si>
  <si>
    <t>车辆通行费债务付息支出</t>
  </si>
  <si>
    <t>土地储备专项债券付息支出</t>
  </si>
  <si>
    <t>政府收费公路专项债券付息支出</t>
  </si>
  <si>
    <t>棚户区改造专项债券付息支出</t>
  </si>
  <si>
    <t>其他地方自行试点项目收益专项债券付息支出</t>
  </si>
  <si>
    <t>九、债务发行费用支出</t>
  </si>
  <si>
    <t>地方政府专项债务发行费用支出</t>
  </si>
  <si>
    <t>国有土地使用权出让金债务发行费用支出</t>
  </si>
  <si>
    <t>车辆通行费债务发行费用支出</t>
  </si>
  <si>
    <t>土地储备专项债券发行费用支出</t>
  </si>
  <si>
    <t>政府收费公路专项债券发行费用支出</t>
  </si>
  <si>
    <t>其他地方自行试点项目收益专项债券发行费用支出</t>
  </si>
  <si>
    <t>政府性基金预算支出合计</t>
  </si>
  <si>
    <t>政府性基金转移支付支出</t>
  </si>
  <si>
    <t>债务转贷支出</t>
  </si>
  <si>
    <t>国有土地使用权出让金债务转贷支出</t>
  </si>
  <si>
    <t>土地储备专项债券转贷支出</t>
  </si>
  <si>
    <t>棚户区改造专项债券转贷支出</t>
  </si>
  <si>
    <t>其他地方自行试点项目收益专项债券转贷支出</t>
  </si>
  <si>
    <t>其他地方政府债务转贷支出</t>
  </si>
  <si>
    <t>地方政府专项债务还本支出</t>
  </si>
  <si>
    <t>国有土地使用权出让金债务还本支出</t>
  </si>
  <si>
    <t>车辆通行费债务还本支出</t>
  </si>
  <si>
    <t>土地储备专项债券还本支出</t>
  </si>
  <si>
    <t>其他地方自行试点项目收益专项债券还本支出</t>
  </si>
  <si>
    <t>附表二(三)</t>
  </si>
  <si>
    <t>本级政府性基金支出表（按政府预算支出经济分类科目）</t>
  </si>
  <si>
    <t>2025年预算
建议数</t>
  </si>
  <si>
    <t xml:space="preserve">其中 </t>
  </si>
  <si>
    <t>项目支出</t>
  </si>
  <si>
    <t>政府性基金预算支出总计</t>
  </si>
  <si>
    <t>50199</t>
  </si>
  <si>
    <t>50201</t>
  </si>
  <si>
    <t>50205</t>
  </si>
  <si>
    <t>50206</t>
  </si>
  <si>
    <t>50209</t>
  </si>
  <si>
    <t>50299</t>
  </si>
  <si>
    <t>50302</t>
  </si>
  <si>
    <t>50303</t>
  </si>
  <si>
    <t>50305</t>
  </si>
  <si>
    <t>50306</t>
  </si>
  <si>
    <t>50307</t>
  </si>
  <si>
    <t>50399</t>
  </si>
  <si>
    <t>50402</t>
  </si>
  <si>
    <t>50502</t>
  </si>
  <si>
    <t>六、对企业补助</t>
  </si>
  <si>
    <t>50701</t>
  </si>
  <si>
    <t>50799</t>
  </si>
  <si>
    <t>七、对个人和家庭的补助</t>
  </si>
  <si>
    <t>50901</t>
  </si>
  <si>
    <t>50999</t>
  </si>
  <si>
    <t>八、债务利息及费用支出</t>
  </si>
  <si>
    <t>51101</t>
  </si>
  <si>
    <t>51103</t>
  </si>
  <si>
    <t>九、转移性支出</t>
  </si>
  <si>
    <t>附表二(四)</t>
  </si>
  <si>
    <t>龙胜各族自治县2025年政府性基金转移支付表</t>
  </si>
  <si>
    <t>110</t>
  </si>
  <si>
    <t>11004</t>
  </si>
  <si>
    <t>1100404</t>
  </si>
  <si>
    <t>1100405</t>
  </si>
  <si>
    <t>1100407</t>
  </si>
  <si>
    <t>1100408</t>
  </si>
  <si>
    <t>1100409</t>
  </si>
  <si>
    <t>1100410</t>
  </si>
  <si>
    <t>1100411</t>
  </si>
  <si>
    <t>1100499</t>
  </si>
  <si>
    <t>999</t>
  </si>
  <si>
    <t>附表二(五)</t>
  </si>
  <si>
    <t xml:space="preserve">龙胜各族自治县2024年政府专项债务限额和余额情况表 </t>
  </si>
  <si>
    <t>政府专项债务限额（预计执行数）</t>
  </si>
  <si>
    <t>政府专项债务余额（预计执行数）</t>
  </si>
  <si>
    <t>附表三(一)</t>
  </si>
  <si>
    <t>龙胜各族自治县2025年国有资本经营预算收入表</t>
  </si>
  <si>
    <t>103</t>
  </si>
  <si>
    <t>非税收入</t>
  </si>
  <si>
    <t>10306</t>
  </si>
  <si>
    <t>1030601</t>
  </si>
  <si>
    <t>利润收入</t>
  </si>
  <si>
    <t>103060103</t>
  </si>
  <si>
    <t>烟草企业利润收入</t>
  </si>
  <si>
    <t>103060104</t>
  </si>
  <si>
    <t>石油石化企业利润收入</t>
  </si>
  <si>
    <t>103060105</t>
  </si>
  <si>
    <t>电力企业利润收入</t>
  </si>
  <si>
    <t>103060106</t>
  </si>
  <si>
    <t>电信企业利润收入</t>
  </si>
  <si>
    <t>103060107</t>
  </si>
  <si>
    <t>煤炭企业利润收入</t>
  </si>
  <si>
    <t>103060108</t>
  </si>
  <si>
    <t>有色冶金采掘企业利润收入</t>
  </si>
  <si>
    <t>103060109</t>
  </si>
  <si>
    <t>钢铁企业利润收入</t>
  </si>
  <si>
    <t>103060112</t>
  </si>
  <si>
    <t>化工企业利润收入</t>
  </si>
  <si>
    <t>103060113</t>
  </si>
  <si>
    <t>运输企业利润收入</t>
  </si>
  <si>
    <t>103060114</t>
  </si>
  <si>
    <t>电子企业利润收入</t>
  </si>
  <si>
    <t>103060115</t>
  </si>
  <si>
    <t>机械企业利润收入</t>
  </si>
  <si>
    <t>103060116</t>
  </si>
  <si>
    <t>投资服务企业利润收入</t>
  </si>
  <si>
    <t>103060117</t>
  </si>
  <si>
    <t>纺织轻工企业利润收入</t>
  </si>
  <si>
    <t>103060118</t>
  </si>
  <si>
    <t>贸易企业利润收入</t>
  </si>
  <si>
    <t>103060119</t>
  </si>
  <si>
    <t>建筑施工企业利润收入</t>
  </si>
  <si>
    <t>103060120</t>
  </si>
  <si>
    <t>房地产企业利润收入</t>
  </si>
  <si>
    <t>103060121</t>
  </si>
  <si>
    <t>建材企业利润收入</t>
  </si>
  <si>
    <t>103060122</t>
  </si>
  <si>
    <t>境外企业利润收入</t>
  </si>
  <si>
    <t>103060123</t>
  </si>
  <si>
    <t>对外合作企业利润收入</t>
  </si>
  <si>
    <t>103060124</t>
  </si>
  <si>
    <t>医药企业利润收入</t>
  </si>
  <si>
    <t>103060125</t>
  </si>
  <si>
    <t>农林牧渔企业利润收入</t>
  </si>
  <si>
    <t>103060126</t>
  </si>
  <si>
    <t>邮政企业利润收入</t>
  </si>
  <si>
    <t>103060127</t>
  </si>
  <si>
    <t>军工企业利润收入</t>
  </si>
  <si>
    <t>103060128</t>
  </si>
  <si>
    <t>转制科研院所利润收入</t>
  </si>
  <si>
    <t>103060129</t>
  </si>
  <si>
    <t>地质勘查企业利润收入</t>
  </si>
  <si>
    <t>103060130</t>
  </si>
  <si>
    <t>卫生体育福利企业利润收入</t>
  </si>
  <si>
    <t>103060131</t>
  </si>
  <si>
    <t>教育文化广播企业利润收入</t>
  </si>
  <si>
    <t>103060132</t>
  </si>
  <si>
    <t>科学研究企业利润收入</t>
  </si>
  <si>
    <t>103060133</t>
  </si>
  <si>
    <t>机关社团所属企业利润收入</t>
  </si>
  <si>
    <t>103060134</t>
  </si>
  <si>
    <t>金融企业利润收入（国资预算）</t>
  </si>
  <si>
    <t>103060198</t>
  </si>
  <si>
    <t>其他国有资本经营预算企业利润收入</t>
  </si>
  <si>
    <t>1030602</t>
  </si>
  <si>
    <t>股利、股息收入</t>
  </si>
  <si>
    <t>103060202</t>
  </si>
  <si>
    <t>国有控股公司股利、股息收入</t>
  </si>
  <si>
    <t>103060203</t>
  </si>
  <si>
    <t>国有参股公司股利、股息收入</t>
  </si>
  <si>
    <t>103060204</t>
  </si>
  <si>
    <t>金融企业股利、股息收入（国资预算）</t>
  </si>
  <si>
    <t>103060298</t>
  </si>
  <si>
    <t>其他国有资本经营预算企业股利、股息收入</t>
  </si>
  <si>
    <t>1030603</t>
  </si>
  <si>
    <t>产权转让收入</t>
  </si>
  <si>
    <t>103060301</t>
  </si>
  <si>
    <t>国有股减持收入</t>
  </si>
  <si>
    <t>103060304</t>
  </si>
  <si>
    <t>国有股权、股份转让收入</t>
  </si>
  <si>
    <t>103060305</t>
  </si>
  <si>
    <t>国有独资企业产权转让收入</t>
  </si>
  <si>
    <t>103060307</t>
  </si>
  <si>
    <t>金融企业产权转让收入</t>
  </si>
  <si>
    <t>103060398</t>
  </si>
  <si>
    <t>其他国有资本经营预算企业产权转让收入</t>
  </si>
  <si>
    <t>1030604</t>
  </si>
  <si>
    <t>清算收入</t>
  </si>
  <si>
    <t>103060401</t>
  </si>
  <si>
    <t>国有股权、股份清算收入</t>
  </si>
  <si>
    <t>103060402</t>
  </si>
  <si>
    <t>国有独资企业清算收入</t>
  </si>
  <si>
    <t>103060498</t>
  </si>
  <si>
    <t>其他国有资本经营预算企业清算收入</t>
  </si>
  <si>
    <t>1030698</t>
  </si>
  <si>
    <t>其他国有资本经营预算收入</t>
  </si>
  <si>
    <t>996</t>
  </si>
  <si>
    <t>国有资本经营预算收入合计</t>
  </si>
  <si>
    <t>1100501</t>
  </si>
  <si>
    <t>国有资本经营预算转移支付收入</t>
  </si>
  <si>
    <t>1100604</t>
  </si>
  <si>
    <t>国有资本经营预算上解收入</t>
  </si>
  <si>
    <t>1100804</t>
  </si>
  <si>
    <t>国有资本经营预算上年结余收入</t>
  </si>
  <si>
    <t>注：我县国有资本经营预算安排收入2100万元，全部列入一般公共预算收入科目管理，故本表无数据。</t>
  </si>
  <si>
    <t>附表三(二)</t>
  </si>
  <si>
    <t>龙胜各族自治县2025年国有资本经营预算支出表</t>
  </si>
  <si>
    <t>科目</t>
  </si>
  <si>
    <t>预算建议数</t>
  </si>
  <si>
    <t>其中:</t>
  </si>
  <si>
    <t>501</t>
  </si>
  <si>
    <t>机关工资福利支出</t>
  </si>
  <si>
    <t>50101</t>
  </si>
  <si>
    <t>50102</t>
  </si>
  <si>
    <t>50103</t>
  </si>
  <si>
    <t>502</t>
  </si>
  <si>
    <t>机关商品和服务支出</t>
  </si>
  <si>
    <t>50202</t>
  </si>
  <si>
    <t>50203</t>
  </si>
  <si>
    <t>50204</t>
  </si>
  <si>
    <t>50207</t>
  </si>
  <si>
    <t>50208</t>
  </si>
  <si>
    <t>503</t>
  </si>
  <si>
    <t>机关资本性支出</t>
  </si>
  <si>
    <t>50301</t>
  </si>
  <si>
    <t>504</t>
  </si>
  <si>
    <t>机关资本性支出（基本建设）</t>
  </si>
  <si>
    <t>50401</t>
  </si>
  <si>
    <t>50403</t>
  </si>
  <si>
    <t>50404</t>
  </si>
  <si>
    <t>50405</t>
  </si>
  <si>
    <t>50499</t>
  </si>
  <si>
    <t>505</t>
  </si>
  <si>
    <t>对事业单位经常性补助</t>
  </si>
  <si>
    <t>50501</t>
  </si>
  <si>
    <t>50599</t>
  </si>
  <si>
    <t>506</t>
  </si>
  <si>
    <t>对事业单位资本性补助</t>
  </si>
  <si>
    <t>50601</t>
  </si>
  <si>
    <t>50602</t>
  </si>
  <si>
    <t>507</t>
  </si>
  <si>
    <t>对企业补助</t>
  </si>
  <si>
    <t>50702</t>
  </si>
  <si>
    <t>508</t>
  </si>
  <si>
    <t>对企业资本性支出</t>
  </si>
  <si>
    <t>50803</t>
  </si>
  <si>
    <t>50804</t>
  </si>
  <si>
    <t>50805</t>
  </si>
  <si>
    <t>50899</t>
  </si>
  <si>
    <t>509</t>
  </si>
  <si>
    <t>对个人和家庭的补助</t>
  </si>
  <si>
    <t>50902</t>
  </si>
  <si>
    <t>50903</t>
  </si>
  <si>
    <t>50905</t>
  </si>
  <si>
    <t>510</t>
  </si>
  <si>
    <t>对社会保障基金补助</t>
  </si>
  <si>
    <t>51002</t>
  </si>
  <si>
    <t>51003</t>
  </si>
  <si>
    <t>51004</t>
  </si>
  <si>
    <t>511</t>
  </si>
  <si>
    <t>债务利息及费用支出</t>
  </si>
  <si>
    <t>51102</t>
  </si>
  <si>
    <t>51104</t>
  </si>
  <si>
    <t>512</t>
  </si>
  <si>
    <t>51201</t>
  </si>
  <si>
    <t>51202</t>
  </si>
  <si>
    <t>513</t>
  </si>
  <si>
    <t>51301</t>
  </si>
  <si>
    <t>51303</t>
  </si>
  <si>
    <t>51304</t>
  </si>
  <si>
    <t>51305</t>
  </si>
  <si>
    <t>51306</t>
  </si>
  <si>
    <t>514</t>
  </si>
  <si>
    <t>预备费及预留</t>
  </si>
  <si>
    <t>51401</t>
  </si>
  <si>
    <t>51402</t>
  </si>
  <si>
    <t>599</t>
  </si>
  <si>
    <t>59907</t>
  </si>
  <si>
    <t>59908</t>
  </si>
  <si>
    <t>59909</t>
  </si>
  <si>
    <t>59910</t>
  </si>
  <si>
    <t>59999</t>
  </si>
  <si>
    <t>998</t>
  </si>
  <si>
    <t>国有资本经营预算支出总计</t>
  </si>
  <si>
    <t>附表三(三)</t>
  </si>
  <si>
    <t>龙胜各族自治县2025年本级国有资本经营预算支出表</t>
  </si>
  <si>
    <t>223</t>
  </si>
  <si>
    <t>国有资本经营预算支出</t>
  </si>
  <si>
    <t>22301</t>
  </si>
  <si>
    <t>解决历史遗留问题及改革成本支出</t>
  </si>
  <si>
    <t>2230102</t>
  </si>
  <si>
    <t>“三供一业”移交补助支出</t>
  </si>
  <si>
    <t>2230105</t>
  </si>
  <si>
    <t>国有企业退休人员社会化管理补助支出</t>
  </si>
  <si>
    <t>2230199</t>
  </si>
  <si>
    <t>其他解决历史遗留问题及改革成本支出</t>
  </si>
  <si>
    <t>22302</t>
  </si>
  <si>
    <t>国有企业资本金注入</t>
  </si>
  <si>
    <t>2230201</t>
  </si>
  <si>
    <t>国有经济结构调整支出</t>
  </si>
  <si>
    <t>2230202</t>
  </si>
  <si>
    <t>公益性设施投资支出</t>
  </si>
  <si>
    <t>2230208</t>
  </si>
  <si>
    <t>金融企业资本性支出</t>
  </si>
  <si>
    <t>2230299</t>
  </si>
  <si>
    <t>其他国有企业资本金注入</t>
  </si>
  <si>
    <t>22303</t>
  </si>
  <si>
    <t>国有企业政策性补贴</t>
  </si>
  <si>
    <t>2230301</t>
  </si>
  <si>
    <t>22399</t>
  </si>
  <si>
    <t>其他国有资本经营预算支出</t>
  </si>
  <si>
    <t>2239999</t>
  </si>
  <si>
    <t>99905</t>
  </si>
  <si>
    <t>国有资本经营预算支出合计</t>
  </si>
  <si>
    <t>230</t>
  </si>
  <si>
    <t>23005</t>
  </si>
  <si>
    <t>国有资本经营预算转移支付</t>
  </si>
  <si>
    <t>2300501</t>
  </si>
  <si>
    <t>国有资本经营预算转移支付支出</t>
  </si>
  <si>
    <t>2300604</t>
  </si>
  <si>
    <t>国有资本经营预算上解支出</t>
  </si>
  <si>
    <t>23008</t>
  </si>
  <si>
    <t>2300803</t>
  </si>
  <si>
    <t>国有资本经营预算调出资金</t>
  </si>
  <si>
    <t>23009</t>
  </si>
  <si>
    <t>2300918</t>
  </si>
  <si>
    <t>国有资本经营预算年终结余</t>
  </si>
  <si>
    <t>99906</t>
  </si>
  <si>
    <t>附表三(四)</t>
  </si>
  <si>
    <t>对下安排转移支付的应当公开国有资本经营预算转移支付表</t>
  </si>
  <si>
    <t>2025年预算数</t>
  </si>
  <si>
    <t>一、总支出</t>
  </si>
  <si>
    <t>0</t>
  </si>
  <si>
    <t>对下安排转移支付的应当公开国有资本经营预算</t>
  </si>
  <si>
    <t>注：我县无对下安排转移支付的国有资本经营预算，故本表无数据。</t>
  </si>
  <si>
    <t>附表四（一）</t>
  </si>
  <si>
    <t>社会保险基金收入预算表</t>
  </si>
  <si>
    <r>
      <rPr>
        <sz val="9"/>
        <rFont val="SimSun"/>
        <charset val="134"/>
      </rPr>
      <t>单位：万元</t>
    </r>
  </si>
  <si>
    <r>
      <rPr>
        <b/>
        <sz val="10"/>
        <rFont val="SimSun"/>
        <charset val="134"/>
      </rPr>
      <t xml:space="preserve">科目
</t>
    </r>
    <r>
      <rPr>
        <b/>
        <sz val="10"/>
        <rFont val="SimSun"/>
        <charset val="134"/>
      </rPr>
      <t xml:space="preserve">  代码</t>
    </r>
  </si>
  <si>
    <t>一、 县本级社会保险基金收入合计</t>
  </si>
  <si>
    <t>城乡居民基本养老保险基金收入</t>
  </si>
  <si>
    <t>其中：社会保险费收入</t>
  </si>
  <si>
    <t>财政补贴收入</t>
  </si>
  <si>
    <t>利息收入</t>
  </si>
  <si>
    <t>委托投资收益</t>
  </si>
  <si>
    <t>转移收入</t>
  </si>
  <si>
    <t>机关事业单位基本养老保险基金收入</t>
  </si>
  <si>
    <t>附表四（二）</t>
  </si>
  <si>
    <t>社会保险基金支出预算表</t>
  </si>
  <si>
    <t>科目
  代码</t>
  </si>
  <si>
    <t>一、 自治区本级社会保险基金支出合计</t>
  </si>
  <si>
    <t>城乡居民基本养老保险基金支出</t>
  </si>
  <si>
    <t>其中：社会保险待遇支出</t>
  </si>
  <si>
    <t>转移支出</t>
  </si>
  <si>
    <t>全国统筹调剂资金支出（省级专用）</t>
  </si>
  <si>
    <t>机关事业单位基本养老保险基金支出</t>
  </si>
  <si>
    <t>本年收支结余（城乡居民基本养老保险基金）</t>
  </si>
  <si>
    <t>本年收支结余（机关事业单位基本养老保险基金）</t>
  </si>
  <si>
    <t>本年收支结余（合计）</t>
  </si>
  <si>
    <t>年末滚存结余（城乡居民基本养老保险基金）</t>
  </si>
  <si>
    <t>年末滚存结余（机关事业单位基本养老保险基金）</t>
  </si>
  <si>
    <t>年末滚存结余（合计）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</si>
</sst>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\ \ @"/>
    <numFmt numFmtId="179" formatCode="0_ "/>
    <numFmt numFmtId="180" formatCode="0.0_ "/>
    <numFmt numFmtId="181" formatCode="#,##0.0_ "/>
    <numFmt numFmtId="182" formatCode="#,##0_);[Red]\(#,##0\)"/>
    <numFmt numFmtId="183" formatCode="\ @"/>
    <numFmt numFmtId="184" formatCode="0_);[Red]\(0\)"/>
  </numFmts>
  <fonts count="73">
    <font>
      <sz val="11"/>
      <color indexed="8"/>
      <name val="宋体"/>
      <charset val="134"/>
      <scheme val="minor"/>
    </font>
    <font>
      <sz val="11"/>
      <color rgb="FF000000"/>
      <name val="Arial"/>
      <charset val="204"/>
    </font>
    <font>
      <b/>
      <sz val="11"/>
      <color rgb="FF000000"/>
      <name val="Arial"/>
      <charset val="204"/>
    </font>
    <font>
      <b/>
      <sz val="11"/>
      <color rgb="FF000000"/>
      <name val="黑体"/>
      <charset val="204"/>
    </font>
    <font>
      <b/>
      <sz val="20"/>
      <color rgb="FF000000"/>
      <name val="宋体"/>
      <charset val="204"/>
      <scheme val="major"/>
    </font>
    <font>
      <sz val="11"/>
      <color rgb="FF000000"/>
      <name val="宋体"/>
      <charset val="204"/>
      <scheme val="major"/>
    </font>
    <font>
      <b/>
      <sz val="10"/>
      <name val="宋体"/>
      <charset val="134"/>
      <scheme val="minor"/>
    </font>
    <font>
      <sz val="10"/>
      <color rgb="FF000000"/>
      <name val="宋体"/>
      <charset val="20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000000"/>
      <name val="宋体"/>
      <charset val="20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SimSun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12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20"/>
      <name val="方正小标宋_GBK"/>
      <charset val="134"/>
    </font>
    <font>
      <b/>
      <sz val="12"/>
      <name val="宋体"/>
      <charset val="134"/>
    </font>
    <font>
      <sz val="11"/>
      <color indexed="10"/>
      <name val="Calibri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204"/>
      <scheme val="minor"/>
    </font>
    <font>
      <sz val="10"/>
      <name val="Arial"/>
      <charset val="0"/>
    </font>
    <font>
      <b/>
      <sz val="20"/>
      <color indexed="8"/>
      <name val="宋体"/>
      <charset val="0"/>
    </font>
    <font>
      <sz val="10"/>
      <color indexed="8"/>
      <name val="宋体"/>
      <charset val="0"/>
    </font>
    <font>
      <b/>
      <sz val="10"/>
      <color indexed="8"/>
      <name val="宋体"/>
      <charset val="0"/>
    </font>
    <font>
      <b/>
      <sz val="10"/>
      <name val="宋体"/>
      <charset val="0"/>
    </font>
    <font>
      <b/>
      <sz val="10"/>
      <name val="Arial"/>
      <charset val="0"/>
    </font>
    <font>
      <sz val="16"/>
      <color rgb="FF000000"/>
      <name val="黑体"/>
      <charset val="134"/>
    </font>
    <font>
      <b/>
      <sz val="20"/>
      <name val="宋体"/>
      <charset val="134"/>
      <scheme val="major"/>
    </font>
    <font>
      <b/>
      <sz val="10"/>
      <color rgb="FF000000"/>
      <name val="Arial"/>
      <charset val="134"/>
    </font>
    <font>
      <sz val="10"/>
      <color rgb="FF000000"/>
      <name val="宋体"/>
      <charset val="204"/>
    </font>
    <font>
      <b/>
      <sz val="10"/>
      <name val="宋体"/>
      <charset val="134"/>
    </font>
    <font>
      <b/>
      <sz val="10"/>
      <color rgb="FF000000"/>
      <name val="宋体"/>
      <charset val="204"/>
    </font>
    <font>
      <b/>
      <sz val="10"/>
      <color rgb="FF000000"/>
      <name val="宋体"/>
      <charset val="134"/>
    </font>
    <font>
      <b/>
      <sz val="20"/>
      <color rgb="FF000000"/>
      <name val="宋体"/>
      <charset val="204"/>
    </font>
    <font>
      <sz val="11"/>
      <color rgb="FF000000"/>
      <name val="宋体"/>
      <charset val="204"/>
    </font>
    <font>
      <b/>
      <sz val="20"/>
      <name val="宋体"/>
      <charset val="134"/>
    </font>
    <font>
      <sz val="18"/>
      <name val="宋体"/>
      <charset val="134"/>
    </font>
    <font>
      <sz val="12"/>
      <name val="Times New Roman"/>
      <charset val="0"/>
    </font>
    <font>
      <sz val="14"/>
      <name val="方正黑体_GBK"/>
      <charset val="134"/>
    </font>
    <font>
      <sz val="28"/>
      <name val="方正小标宋_GBK"/>
      <charset val="134"/>
    </font>
    <font>
      <sz val="30"/>
      <name val="方正小标宋_GBK"/>
      <charset val="134"/>
    </font>
    <font>
      <sz val="18"/>
      <name val="黑体"/>
      <charset val="134"/>
    </font>
    <font>
      <sz val="18"/>
      <name val="宋体"/>
      <charset val="134"/>
      <scheme val="minor"/>
    </font>
    <font>
      <sz val="18"/>
      <name val="仿宋_GB2312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SimSun"/>
      <charset val="134"/>
    </font>
    <font>
      <b/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51" fillId="0" borderId="0" applyFont="0" applyFill="0" applyBorder="0" applyAlignment="0" applyProtection="0">
      <alignment vertical="center"/>
    </xf>
    <xf numFmtId="44" fontId="51" fillId="0" borderId="0" applyFont="0" applyFill="0" applyBorder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2" fontId="51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2" borderId="19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3" borderId="22" applyNumberFormat="0" applyAlignment="0" applyProtection="0">
      <alignment vertical="center"/>
    </xf>
    <xf numFmtId="0" fontId="61" fillId="4" borderId="23" applyNumberFormat="0" applyAlignment="0" applyProtection="0">
      <alignment vertical="center"/>
    </xf>
    <xf numFmtId="0" fontId="62" fillId="4" borderId="22" applyNumberFormat="0" applyAlignment="0" applyProtection="0">
      <alignment vertical="center"/>
    </xf>
    <xf numFmtId="0" fontId="63" fillId="5" borderId="24" applyNumberFormat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70" fillId="10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17" fillId="0" borderId="0"/>
    <xf numFmtId="0" fontId="42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0" fontId="17" fillId="0" borderId="0"/>
    <xf numFmtId="0" fontId="17" fillId="0" borderId="0">
      <alignment vertical="center"/>
    </xf>
  </cellStyleXfs>
  <cellXfs count="247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176" fontId="1" fillId="0" borderId="0" xfId="0" applyNumberFormat="1" applyFont="1" applyFill="1" applyBorder="1" applyAlignment="1">
      <alignment horizontal="center" vertical="top" wrapText="1"/>
    </xf>
    <xf numFmtId="177" fontId="1" fillId="0" borderId="0" xfId="0" applyNumberFormat="1" applyFont="1" applyFill="1" applyBorder="1" applyAlignment="1">
      <alignment horizontal="left" vertical="top" wrapText="1"/>
    </xf>
    <xf numFmtId="176" fontId="1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Fill="1" applyAlignment="1">
      <alignment horizontal="center" vertical="top" wrapText="1"/>
    </xf>
    <xf numFmtId="176" fontId="4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vertical="center" wrapText="1"/>
    </xf>
    <xf numFmtId="179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vertical="center" wrapText="1"/>
    </xf>
    <xf numFmtId="177" fontId="9" fillId="0" borderId="1" xfId="0" applyNumberFormat="1" applyFont="1" applyFill="1" applyBorder="1" applyAlignment="1">
      <alignment vertical="center" wrapText="1"/>
    </xf>
    <xf numFmtId="180" fontId="9" fillId="0" borderId="1" xfId="0" applyNumberFormat="1" applyFont="1" applyFill="1" applyBorder="1" applyAlignment="1">
      <alignment vertical="center" wrapText="1"/>
    </xf>
    <xf numFmtId="180" fontId="8" fillId="0" borderId="1" xfId="0" applyNumberFormat="1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vertical="center" wrapText="1"/>
    </xf>
    <xf numFmtId="177" fontId="7" fillId="0" borderId="2" xfId="0" applyNumberFormat="1" applyFont="1" applyFill="1" applyBorder="1" applyAlignment="1">
      <alignment vertical="center" wrapText="1"/>
    </xf>
    <xf numFmtId="180" fontId="7" fillId="0" borderId="2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80" fontId="7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vertical="center" wrapText="1"/>
    </xf>
    <xf numFmtId="180" fontId="1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Border="1" applyAlignment="1">
      <alignment horizontal="right" vertical="center" wrapText="1"/>
    </xf>
    <xf numFmtId="0" fontId="13" fillId="0" borderId="0" xfId="0" applyNumberFormat="1" applyFont="1" applyFill="1" applyBorder="1" applyAlignment="1">
      <alignment horizontal="right" vertical="center" wrapText="1"/>
    </xf>
    <xf numFmtId="181" fontId="8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/>
    </xf>
    <xf numFmtId="178" fontId="14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79" fontId="14" fillId="0" borderId="1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vertical="center" wrapText="1"/>
    </xf>
    <xf numFmtId="179" fontId="15" fillId="0" borderId="1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179" fontId="9" fillId="0" borderId="1" xfId="0" applyNumberFormat="1" applyFont="1" applyFill="1" applyBorder="1" applyAlignment="1">
      <alignment vertical="center" wrapText="1"/>
    </xf>
    <xf numFmtId="0" fontId="16" fillId="0" borderId="0" xfId="0" applyNumberFormat="1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19" fillId="0" borderId="0" xfId="0" applyNumberFormat="1" applyFont="1" applyFill="1" applyBorder="1" applyAlignment="1">
      <alignment wrapText="1"/>
    </xf>
    <xf numFmtId="182" fontId="17" fillId="0" borderId="0" xfId="49" applyNumberFormat="1" applyFont="1" applyFill="1" applyAlignment="1">
      <alignment horizontal="right" vertical="center" wrapText="1"/>
    </xf>
    <xf numFmtId="0" fontId="20" fillId="0" borderId="0" xfId="49" applyFont="1" applyFill="1" applyBorder="1" applyAlignment="1">
      <alignment horizontal="center" vertical="center" wrapText="1"/>
    </xf>
    <xf numFmtId="0" fontId="18" fillId="0" borderId="3" xfId="49" applyFont="1" applyFill="1" applyBorder="1" applyAlignment="1">
      <alignment vertical="center" wrapText="1"/>
    </xf>
    <xf numFmtId="0" fontId="18" fillId="0" borderId="3" xfId="49" applyFont="1" applyFill="1" applyBorder="1" applyAlignment="1">
      <alignment horizontal="right" vertical="center" wrapText="1"/>
    </xf>
    <xf numFmtId="0" fontId="21" fillId="0" borderId="4" xfId="49" applyFont="1" applyFill="1" applyBorder="1" applyAlignment="1">
      <alignment horizontal="center" vertical="center" wrapText="1"/>
    </xf>
    <xf numFmtId="182" fontId="21" fillId="0" borderId="4" xfId="49" applyNumberFormat="1" applyFont="1" applyFill="1" applyBorder="1" applyAlignment="1">
      <alignment horizontal="center" vertical="center" wrapText="1"/>
    </xf>
    <xf numFmtId="0" fontId="21" fillId="0" borderId="5" xfId="49" applyFont="1" applyFill="1" applyBorder="1" applyAlignment="1">
      <alignment vertical="center" wrapText="1"/>
    </xf>
    <xf numFmtId="49" fontId="21" fillId="0" borderId="5" xfId="51" applyNumberFormat="1" applyFont="1" applyFill="1" applyBorder="1" applyAlignment="1">
      <alignment horizontal="right" vertical="center" wrapText="1"/>
    </xf>
    <xf numFmtId="0" fontId="17" fillId="0" borderId="5" xfId="49" applyFont="1" applyFill="1" applyBorder="1" applyAlignment="1">
      <alignment horizontal="left" vertical="center" wrapText="1" indent="1"/>
    </xf>
    <xf numFmtId="49" fontId="17" fillId="0" borderId="5" xfId="49" applyNumberFormat="1" applyFont="1" applyFill="1" applyBorder="1" applyAlignment="1">
      <alignment horizontal="right" vertical="center" wrapText="1"/>
    </xf>
    <xf numFmtId="0" fontId="17" fillId="0" borderId="0" xfId="0" applyFont="1" applyFill="1" applyBorder="1" applyAlignment="1"/>
    <xf numFmtId="0" fontId="19" fillId="0" borderId="0" xfId="0" applyNumberFormat="1" applyFont="1" applyFill="1" applyBorder="1" applyAlignment="1">
      <alignment vertical="top"/>
    </xf>
    <xf numFmtId="182" fontId="17" fillId="0" borderId="0" xfId="49" applyNumberFormat="1" applyFont="1" applyFill="1" applyAlignment="1">
      <alignment horizontal="right" vertical="center"/>
    </xf>
    <xf numFmtId="0" fontId="17" fillId="0" borderId="0" xfId="49" applyFont="1" applyFill="1" applyAlignment="1">
      <alignment horizontal="right" vertical="center"/>
    </xf>
    <xf numFmtId="0" fontId="20" fillId="0" borderId="0" xfId="49" applyFont="1" applyFill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/>
    <xf numFmtId="0" fontId="22" fillId="0" borderId="0" xfId="0" applyFont="1" applyAlignment="1"/>
    <xf numFmtId="0" fontId="0" fillId="0" borderId="6" xfId="0" applyFont="1" applyBorder="1" applyAlignment="1">
      <alignment horizontal="right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/>
    <xf numFmtId="0" fontId="0" fillId="0" borderId="5" xfId="0" applyFont="1" applyBorder="1">
      <alignment vertical="center"/>
    </xf>
    <xf numFmtId="0" fontId="22" fillId="0" borderId="5" xfId="0" applyFont="1" applyBorder="1" applyAlignment="1"/>
    <xf numFmtId="0" fontId="0" fillId="0" borderId="7" xfId="0" applyFont="1" applyBorder="1" applyAlignment="1"/>
    <xf numFmtId="0" fontId="0" fillId="0" borderId="7" xfId="0" applyFont="1" applyBorder="1" applyAlignment="1">
      <alignment horizontal="right" wrapText="1"/>
    </xf>
    <xf numFmtId="0" fontId="18" fillId="0" borderId="0" xfId="0" applyFont="1" applyFill="1" applyBorder="1" applyAlignment="1">
      <alignment horizontal="right"/>
    </xf>
    <xf numFmtId="0" fontId="0" fillId="0" borderId="5" xfId="0" applyFont="1" applyBorder="1" applyAlignment="1">
      <alignment horizontal="center"/>
    </xf>
    <xf numFmtId="3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7" xfId="0" applyFont="1" applyBorder="1" applyAlignment="1">
      <alignment horizontal="left"/>
    </xf>
    <xf numFmtId="43" fontId="0" fillId="0" borderId="7" xfId="0" applyNumberFormat="1" applyFont="1" applyBorder="1" applyAlignment="1">
      <alignment horizontal="right" wrapText="1"/>
    </xf>
    <xf numFmtId="0" fontId="0" fillId="0" borderId="6" xfId="0" applyFont="1" applyBorder="1" applyAlignment="1">
      <alignment horizontal="left"/>
    </xf>
    <xf numFmtId="43" fontId="0" fillId="0" borderId="6" xfId="0" applyNumberFormat="1" applyFont="1" applyBorder="1" applyAlignment="1">
      <alignment horizontal="right" wrapText="1"/>
    </xf>
    <xf numFmtId="0" fontId="0" fillId="0" borderId="6" xfId="0" applyFont="1" applyFill="1" applyBorder="1" applyAlignment="1"/>
    <xf numFmtId="0" fontId="0" fillId="0" borderId="6" xfId="0" applyFont="1" applyFill="1" applyBorder="1" applyAlignment="1">
      <alignment horizontal="left"/>
    </xf>
    <xf numFmtId="43" fontId="0" fillId="0" borderId="6" xfId="0" applyNumberFormat="1" applyFont="1" applyFill="1" applyBorder="1" applyAlignment="1">
      <alignment horizontal="right" wrapText="1"/>
    </xf>
    <xf numFmtId="0" fontId="25" fillId="0" borderId="0" xfId="0" applyFont="1" applyFill="1" applyBorder="1" applyAlignment="1"/>
    <xf numFmtId="0" fontId="26" fillId="0" borderId="0" xfId="0" applyNumberFormat="1" applyFont="1" applyFill="1" applyBorder="1" applyAlignment="1" applyProtection="1">
      <alignment horizontal="center" vertical="center"/>
    </xf>
    <xf numFmtId="177" fontId="27" fillId="0" borderId="0" xfId="0" applyNumberFormat="1" applyFont="1" applyFill="1" applyBorder="1" applyAlignment="1" applyProtection="1">
      <alignment vertical="center"/>
    </xf>
    <xf numFmtId="177" fontId="27" fillId="0" borderId="0" xfId="0" applyNumberFormat="1" applyFont="1" applyFill="1" applyBorder="1" applyAlignment="1" applyProtection="1">
      <alignment horizontal="right" vertical="center"/>
    </xf>
    <xf numFmtId="177" fontId="28" fillId="0" borderId="8" xfId="0" applyNumberFormat="1" applyFont="1" applyFill="1" applyBorder="1" applyAlignment="1" applyProtection="1">
      <alignment horizontal="center" vertical="center" wrapText="1"/>
    </xf>
    <xf numFmtId="177" fontId="28" fillId="0" borderId="6" xfId="0" applyNumberFormat="1" applyFont="1" applyFill="1" applyBorder="1" applyAlignment="1" applyProtection="1">
      <alignment horizontal="center" vertical="center"/>
    </xf>
    <xf numFmtId="177" fontId="28" fillId="0" borderId="7" xfId="0" applyNumberFormat="1" applyFont="1" applyFill="1" applyBorder="1" applyAlignment="1" applyProtection="1">
      <alignment horizontal="center" vertical="center" wrapText="1"/>
    </xf>
    <xf numFmtId="177" fontId="28" fillId="0" borderId="6" xfId="0" applyNumberFormat="1" applyFont="1" applyFill="1" applyBorder="1" applyAlignment="1" applyProtection="1">
      <alignment horizontal="center" vertical="center" wrapText="1"/>
    </xf>
    <xf numFmtId="177" fontId="25" fillId="0" borderId="9" xfId="0" applyNumberFormat="1" applyFont="1" applyFill="1" applyBorder="1" applyAlignment="1"/>
    <xf numFmtId="177" fontId="29" fillId="0" borderId="9" xfId="0" applyNumberFormat="1" applyFont="1" applyFill="1" applyBorder="1" applyAlignment="1">
      <alignment vertical="center"/>
    </xf>
    <xf numFmtId="177" fontId="30" fillId="0" borderId="9" xfId="0" applyNumberFormat="1" applyFont="1" applyFill="1" applyBorder="1" applyAlignment="1">
      <alignment vertical="center"/>
    </xf>
    <xf numFmtId="177" fontId="14" fillId="0" borderId="1" xfId="0" applyNumberFormat="1" applyFont="1" applyFill="1" applyBorder="1" applyAlignment="1">
      <alignment horizontal="left" vertical="center" wrapText="1"/>
    </xf>
    <xf numFmtId="177" fontId="14" fillId="0" borderId="1" xfId="0" applyNumberFormat="1" applyFont="1" applyFill="1" applyBorder="1" applyAlignment="1">
      <alignment vertical="center" wrapText="1"/>
    </xf>
    <xf numFmtId="177" fontId="28" fillId="0" borderId="6" xfId="0" applyNumberFormat="1" applyFont="1" applyFill="1" applyBorder="1" applyAlignment="1" applyProtection="1">
      <alignment horizontal="right" vertical="center"/>
    </xf>
    <xf numFmtId="177" fontId="27" fillId="0" borderId="6" xfId="0" applyNumberFormat="1" applyFont="1" applyFill="1" applyBorder="1" applyAlignment="1" applyProtection="1">
      <alignment horizontal="right" vertical="center"/>
    </xf>
    <xf numFmtId="177" fontId="27" fillId="0" borderId="6" xfId="0" applyNumberFormat="1" applyFont="1" applyFill="1" applyBorder="1" applyAlignment="1" applyProtection="1">
      <alignment horizontal="left" vertical="center"/>
    </xf>
    <xf numFmtId="177" fontId="15" fillId="0" borderId="1" xfId="0" applyNumberFormat="1" applyFont="1" applyFill="1" applyBorder="1" applyAlignment="1">
      <alignment vertical="center" wrapText="1"/>
    </xf>
    <xf numFmtId="177" fontId="28" fillId="0" borderId="6" xfId="0" applyNumberFormat="1" applyFont="1" applyFill="1" applyBorder="1" applyAlignment="1" applyProtection="1">
      <alignment horizontal="left" vertical="center"/>
    </xf>
    <xf numFmtId="177" fontId="29" fillId="0" borderId="10" xfId="0" applyNumberFormat="1" applyFont="1" applyFill="1" applyBorder="1" applyAlignment="1">
      <alignment vertical="center"/>
    </xf>
    <xf numFmtId="177" fontId="30" fillId="0" borderId="10" xfId="0" applyNumberFormat="1" applyFont="1" applyFill="1" applyBorder="1" applyAlignment="1">
      <alignment vertical="center"/>
    </xf>
    <xf numFmtId="177" fontId="25" fillId="0" borderId="10" xfId="0" applyNumberFormat="1" applyFont="1" applyFill="1" applyBorder="1" applyAlignment="1"/>
    <xf numFmtId="177" fontId="25" fillId="0" borderId="10" xfId="0" applyNumberFormat="1" applyFont="1" applyFill="1" applyBorder="1" applyAlignment="1">
      <alignment vertical="center"/>
    </xf>
    <xf numFmtId="181" fontId="1" fillId="0" borderId="0" xfId="0" applyNumberFormat="1" applyFont="1" applyFill="1" applyBorder="1" applyAlignment="1">
      <alignment horizontal="center" vertical="top" wrapText="1"/>
    </xf>
    <xf numFmtId="177" fontId="1" fillId="0" borderId="0" xfId="0" applyNumberFormat="1" applyFont="1" applyFill="1" applyBorder="1" applyAlignment="1">
      <alignment horizontal="center" vertical="top" wrapText="1"/>
    </xf>
    <xf numFmtId="0" fontId="31" fillId="0" borderId="0" xfId="0" applyFont="1" applyAlignment="1">
      <alignment vertical="top"/>
    </xf>
    <xf numFmtId="0" fontId="32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81" fontId="7" fillId="0" borderId="0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8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3" fontId="33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32" fillId="0" borderId="0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center" vertical="center" wrapText="1"/>
    </xf>
    <xf numFmtId="181" fontId="34" fillId="0" borderId="0" xfId="0" applyNumberFormat="1" applyFont="1" applyFill="1" applyBorder="1" applyAlignment="1">
      <alignment horizontal="center" vertical="center" wrapText="1"/>
    </xf>
    <xf numFmtId="0" fontId="35" fillId="0" borderId="1" xfId="0" applyNumberFormat="1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181" fontId="34" fillId="0" borderId="1" xfId="0" applyNumberFormat="1" applyFont="1" applyFill="1" applyBorder="1" applyAlignment="1">
      <alignment horizontal="center" vertical="center" wrapText="1"/>
    </xf>
    <xf numFmtId="181" fontId="35" fillId="0" borderId="1" xfId="0" applyNumberFormat="1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>
      <alignment horizontal="left" vertical="center" wrapText="1"/>
    </xf>
    <xf numFmtId="0" fontId="35" fillId="0" borderId="1" xfId="0" applyNumberFormat="1" applyFont="1" applyFill="1" applyBorder="1" applyAlignment="1">
      <alignment horizontal="left" vertical="center" wrapText="1"/>
    </xf>
    <xf numFmtId="3" fontId="37" fillId="0" borderId="1" xfId="0" applyNumberFormat="1" applyFont="1" applyFill="1" applyBorder="1" applyAlignment="1">
      <alignment horizontal="center" vertical="center" wrapText="1"/>
    </xf>
    <xf numFmtId="180" fontId="37" fillId="0" borderId="1" xfId="0" applyNumberFormat="1" applyFont="1" applyFill="1" applyBorder="1" applyAlignment="1">
      <alignment horizontal="center" vertical="center" wrapText="1"/>
    </xf>
    <xf numFmtId="181" fontId="37" fillId="0" borderId="1" xfId="0" applyNumberFormat="1" applyFont="1" applyFill="1" applyBorder="1" applyAlignment="1">
      <alignment horizontal="center" vertical="center" wrapText="1"/>
    </xf>
    <xf numFmtId="179" fontId="37" fillId="0" borderId="1" xfId="0" applyNumberFormat="1" applyFont="1" applyFill="1" applyBorder="1" applyAlignment="1">
      <alignment horizontal="left" vertical="center" wrapText="1"/>
    </xf>
    <xf numFmtId="179" fontId="37" fillId="0" borderId="1" xfId="0" applyNumberFormat="1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left" vertical="center" wrapText="1"/>
    </xf>
    <xf numFmtId="178" fontId="12" fillId="0" borderId="1" xfId="0" applyNumberFormat="1" applyFont="1" applyFill="1" applyBorder="1" applyAlignment="1">
      <alignment horizontal="left" vertical="center" wrapText="1"/>
    </xf>
    <xf numFmtId="0" fontId="34" fillId="0" borderId="1" xfId="0" applyNumberFormat="1" applyFont="1" applyFill="1" applyBorder="1" applyAlignment="1">
      <alignment horizontal="left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 wrapText="1"/>
    </xf>
    <xf numFmtId="181" fontId="13" fillId="0" borderId="1" xfId="0" applyNumberFormat="1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>
      <alignment horizontal="center" vertical="center" wrapText="1"/>
    </xf>
    <xf numFmtId="181" fontId="36" fillId="0" borderId="1" xfId="0" applyNumberFormat="1" applyFont="1" applyFill="1" applyBorder="1" applyAlignment="1">
      <alignment horizontal="center" vertical="center" wrapText="1"/>
    </xf>
    <xf numFmtId="183" fontId="35" fillId="0" borderId="1" xfId="0" applyNumberFormat="1" applyFont="1" applyFill="1" applyBorder="1" applyAlignment="1">
      <alignment horizontal="left" vertical="center" wrapText="1"/>
    </xf>
    <xf numFmtId="0" fontId="37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177" fontId="34" fillId="0" borderId="0" xfId="0" applyNumberFormat="1" applyFont="1" applyFill="1" applyBorder="1" applyAlignment="1">
      <alignment horizontal="center" vertical="center" wrapText="1"/>
    </xf>
    <xf numFmtId="181" fontId="12" fillId="0" borderId="0" xfId="0" applyNumberFormat="1" applyFont="1" applyFill="1" applyBorder="1" applyAlignment="1">
      <alignment horizontal="center" vertical="center" wrapText="1"/>
    </xf>
    <xf numFmtId="177" fontId="34" fillId="0" borderId="1" xfId="0" applyNumberFormat="1" applyFont="1" applyFill="1" applyBorder="1" applyAlignment="1">
      <alignment horizontal="center" vertical="center" wrapText="1"/>
    </xf>
    <xf numFmtId="177" fontId="35" fillId="0" borderId="1" xfId="0" applyNumberFormat="1" applyFont="1" applyFill="1" applyBorder="1" applyAlignment="1">
      <alignment horizontal="center" vertical="center" wrapText="1"/>
    </xf>
    <xf numFmtId="177" fontId="37" fillId="0" borderId="1" xfId="0" applyNumberFormat="1" applyFont="1" applyFill="1" applyBorder="1" applyAlignment="1">
      <alignment horizontal="center" vertical="center" wrapText="1"/>
    </xf>
    <xf numFmtId="177" fontId="36" fillId="0" borderId="1" xfId="0" applyNumberFormat="1" applyFont="1" applyFill="1" applyBorder="1" applyAlignment="1">
      <alignment horizontal="center" vertical="center" wrapText="1"/>
    </xf>
    <xf numFmtId="43" fontId="0" fillId="0" borderId="5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left" vertical="center"/>
    </xf>
    <xf numFmtId="176" fontId="0" fillId="0" borderId="6" xfId="0" applyNumberFormat="1" applyFont="1" applyBorder="1" applyAlignment="1">
      <alignment horizontal="right" wrapText="1"/>
    </xf>
    <xf numFmtId="0" fontId="0" fillId="0" borderId="6" xfId="0" applyNumberFormat="1" applyFont="1" applyBorder="1" applyAlignment="1">
      <alignment horizontal="left" vertical="center"/>
    </xf>
    <xf numFmtId="0" fontId="38" fillId="0" borderId="0" xfId="0" applyFont="1" applyFill="1" applyBorder="1" applyAlignment="1">
      <alignment horizontal="center" vertical="top" wrapText="1"/>
    </xf>
    <xf numFmtId="0" fontId="39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0" fontId="6" fillId="0" borderId="5" xfId="0" applyNumberFormat="1" applyFont="1" applyFill="1" applyBorder="1" applyAlignment="1">
      <alignment horizontal="left" vertical="center" wrapText="1" indent="1"/>
    </xf>
    <xf numFmtId="0" fontId="6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top" wrapText="1"/>
    </xf>
    <xf numFmtId="3" fontId="8" fillId="0" borderId="5" xfId="0" applyNumberFormat="1" applyFont="1" applyFill="1" applyBorder="1" applyAlignment="1">
      <alignment horizontal="center" vertical="center" wrapText="1"/>
    </xf>
    <xf numFmtId="179" fontId="8" fillId="0" borderId="5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left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179" fontId="9" fillId="0" borderId="5" xfId="0" applyNumberFormat="1" applyFont="1" applyFill="1" applyBorder="1" applyAlignment="1">
      <alignment horizontal="left" vertical="center" wrapText="1"/>
    </xf>
    <xf numFmtId="178" fontId="10" fillId="0" borderId="5" xfId="0" applyNumberFormat="1" applyFont="1" applyFill="1" applyBorder="1" applyAlignment="1">
      <alignment horizontal="left" vertical="center" wrapText="1" indent="1"/>
    </xf>
    <xf numFmtId="178" fontId="9" fillId="0" borderId="5" xfId="0" applyNumberFormat="1" applyFont="1" applyFill="1" applyBorder="1" applyAlignment="1">
      <alignment horizontal="left" vertical="center" wrapText="1" indent="1"/>
    </xf>
    <xf numFmtId="3" fontId="9" fillId="0" borderId="5" xfId="0" applyNumberFormat="1" applyFont="1" applyFill="1" applyBorder="1" applyAlignment="1">
      <alignment horizontal="center" vertical="center" wrapText="1"/>
    </xf>
    <xf numFmtId="179" fontId="9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top" wrapText="1"/>
    </xf>
    <xf numFmtId="179" fontId="8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left" vertical="center" wrapText="1" indent="2"/>
    </xf>
    <xf numFmtId="0" fontId="9" fillId="0" borderId="5" xfId="0" applyNumberFormat="1" applyFont="1" applyFill="1" applyBorder="1" applyAlignment="1">
      <alignment horizontal="left" vertical="center" wrapText="1" indent="2"/>
    </xf>
    <xf numFmtId="176" fontId="0" fillId="0" borderId="7" xfId="0" applyNumberFormat="1" applyFont="1" applyBorder="1" applyAlignment="1">
      <alignment horizontal="right" wrapText="1"/>
    </xf>
    <xf numFmtId="179" fontId="0" fillId="0" borderId="6" xfId="0" applyNumberFormat="1" applyFont="1" applyBorder="1" applyAlignment="1">
      <alignment horizontal="right" wrapText="1"/>
    </xf>
    <xf numFmtId="181" fontId="1" fillId="0" borderId="0" xfId="0" applyNumberFormat="1" applyFont="1" applyFill="1" applyBorder="1" applyAlignment="1">
      <alignment horizontal="center" vertical="center" wrapText="1"/>
    </xf>
    <xf numFmtId="0" fontId="40" fillId="0" borderId="0" xfId="0" applyNumberFormat="1" applyFont="1" applyFill="1" applyAlignment="1">
      <alignment horizontal="center" vertical="center" wrapText="1"/>
    </xf>
    <xf numFmtId="183" fontId="10" fillId="0" borderId="1" xfId="0" applyNumberFormat="1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84" fontId="10" fillId="0" borderId="5" xfId="0" applyNumberFormat="1" applyFont="1" applyFill="1" applyBorder="1" applyAlignment="1">
      <alignment horizontal="center" vertical="center" shrinkToFit="1"/>
    </xf>
    <xf numFmtId="183" fontId="9" fillId="0" borderId="1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top" wrapText="1"/>
    </xf>
    <xf numFmtId="181" fontId="1" fillId="0" borderId="0" xfId="0" applyNumberFormat="1" applyFont="1" applyFill="1" applyBorder="1" applyAlignment="1">
      <alignment horizontal="left" vertical="top" wrapText="1"/>
    </xf>
    <xf numFmtId="180" fontId="1" fillId="0" borderId="0" xfId="0" applyNumberFormat="1" applyFont="1" applyFill="1" applyBorder="1" applyAlignment="1">
      <alignment horizontal="left" vertical="top" wrapText="1"/>
    </xf>
    <xf numFmtId="178" fontId="6" fillId="0" borderId="17" xfId="0" applyNumberFormat="1" applyFont="1" applyFill="1" applyBorder="1" applyAlignment="1">
      <alignment horizontal="center" vertical="center" wrapText="1"/>
    </xf>
    <xf numFmtId="178" fontId="6" fillId="0" borderId="18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24" fillId="0" borderId="0" xfId="0" applyNumberFormat="1" applyFont="1" applyFill="1" applyBorder="1" applyAlignment="1">
      <alignment horizontal="left" vertical="top" wrapText="1"/>
    </xf>
    <xf numFmtId="180" fontId="24" fillId="0" borderId="0" xfId="0" applyNumberFormat="1" applyFont="1" applyFill="1" applyBorder="1" applyAlignment="1">
      <alignment horizontal="left" vertical="top" wrapText="1"/>
    </xf>
    <xf numFmtId="177" fontId="2" fillId="0" borderId="0" xfId="0" applyNumberFormat="1" applyFont="1" applyFill="1" applyBorder="1" applyAlignment="1">
      <alignment horizontal="left" vertical="top" wrapText="1"/>
    </xf>
    <xf numFmtId="180" fontId="2" fillId="0" borderId="0" xfId="0" applyNumberFormat="1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center" vertical="center" wrapText="1"/>
    </xf>
    <xf numFmtId="183" fontId="6" fillId="0" borderId="1" xfId="0" applyNumberFormat="1" applyFont="1" applyFill="1" applyBorder="1" applyAlignment="1">
      <alignment horizontal="left" vertical="center" wrapText="1"/>
    </xf>
    <xf numFmtId="183" fontId="8" fillId="0" borderId="1" xfId="0" applyNumberFormat="1" applyFont="1" applyFill="1" applyBorder="1" applyAlignment="1">
      <alignment horizontal="left" vertical="center" wrapText="1"/>
    </xf>
    <xf numFmtId="0" fontId="41" fillId="0" borderId="0" xfId="0" applyFont="1" applyFill="1" applyBorder="1" applyAlignment="1"/>
    <xf numFmtId="0" fontId="42" fillId="0" borderId="0" xfId="0" applyFont="1" applyFill="1" applyBorder="1" applyAlignment="1"/>
    <xf numFmtId="0" fontId="19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/>
    <xf numFmtId="0" fontId="44" fillId="0" borderId="0" xfId="0" applyFont="1" applyFill="1" applyBorder="1" applyAlignment="1">
      <alignment horizontal="center"/>
    </xf>
    <xf numFmtId="0" fontId="45" fillId="0" borderId="0" xfId="0" applyFont="1" applyFill="1" applyBorder="1" applyAlignment="1"/>
    <xf numFmtId="0" fontId="46" fillId="0" borderId="0" xfId="0" applyFont="1" applyFill="1" applyBorder="1" applyAlignment="1">
      <alignment horizontal="left" vertical="center" indent="2"/>
    </xf>
    <xf numFmtId="0" fontId="47" fillId="0" borderId="0" xfId="0" applyFont="1" applyFill="1" applyBorder="1" applyAlignment="1">
      <alignment horizontal="left" vertical="center" indent="2"/>
    </xf>
    <xf numFmtId="0" fontId="48" fillId="0" borderId="0" xfId="50" applyFont="1" applyFill="1" applyAlignment="1">
      <alignment horizontal="left" indent="2"/>
    </xf>
    <xf numFmtId="31" fontId="49" fillId="0" borderId="0" xfId="0" applyNumberFormat="1" applyFont="1" applyFill="1" applyBorder="1" applyAlignment="1"/>
    <xf numFmtId="0" fontId="50" fillId="0" borderId="0" xfId="0" applyFont="1" applyFill="1" applyBorder="1" applyAlignment="1"/>
    <xf numFmtId="179" fontId="9" fillId="0" borderId="1" xfId="0" applyNumberFormat="1" applyFont="1" applyFill="1" applyBorder="1" applyAlignment="1" quotePrefix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样式 1" xfId="50"/>
    <cellStyle name="千位分隔 6" xfId="51"/>
    <cellStyle name="常规_2013年政府性基金预算草案0109陈改" xfId="52"/>
    <cellStyle name="常规 10" xfId="53"/>
    <cellStyle name="千位分隔 8" xfId="54"/>
    <cellStyle name="常规 2" xfId="55"/>
    <cellStyle name="常规 11 7" xfId="5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\WeChat%20Files\wxid_31gjmu6vmg7z21\FileStorage\File\2025-02\450328_&#40857;&#32988;&#21508;&#26063;&#33258;&#27835;&#21439;_2025&#24180;&#22320;&#26041;&#36130;&#25919;&#39044;&#31639;&#34920;&#65288;&#20154;&#22823;&#25209;&#22797;&#21475;&#24452;&#65289;_20250211%20110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表步骤及汇总方法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tabSelected="1" zoomScaleSheetLayoutView="60" topLeftCell="A3" workbookViewId="0">
      <selection activeCell="C20" sqref="C20"/>
    </sheetView>
  </sheetViews>
  <sheetFormatPr defaultColWidth="9" defaultRowHeight="42.75" customHeight="1" outlineLevelCol="3"/>
  <cols>
    <col min="1" max="1" width="17.375" style="237" customWidth="1"/>
    <col min="2" max="2" width="112.25" style="237" customWidth="1"/>
    <col min="3" max="16384" width="9" style="237"/>
  </cols>
  <sheetData>
    <row r="1" ht="29.25" customHeight="1" spans="1:2">
      <c r="A1" s="238" t="s">
        <v>0</v>
      </c>
      <c r="B1" s="239"/>
    </row>
    <row r="2" ht="35.25" customHeight="1" spans="1:4">
      <c r="A2" s="240" t="s">
        <v>1</v>
      </c>
      <c r="B2" s="240"/>
      <c r="C2" s="241"/>
      <c r="D2" s="241"/>
    </row>
    <row r="3" ht="36.75" customHeight="1" spans="1:4">
      <c r="A3" s="240"/>
      <c r="B3" s="240"/>
      <c r="C3" s="241"/>
      <c r="D3" s="241"/>
    </row>
    <row r="4" ht="21.75" customHeight="1" spans="2:4">
      <c r="B4" s="240"/>
      <c r="C4" s="241"/>
      <c r="D4" s="241"/>
    </row>
    <row r="5" s="236" customFormat="1" ht="33" customHeight="1" spans="1:2">
      <c r="A5" s="242" t="s">
        <v>2</v>
      </c>
      <c r="B5" s="242"/>
    </row>
    <row r="6" s="236" customFormat="1" ht="33" customHeight="1" spans="1:2">
      <c r="A6" s="243" t="s">
        <v>3</v>
      </c>
      <c r="B6" s="243"/>
    </row>
    <row r="7" s="236" customFormat="1" ht="33" customHeight="1" spans="1:2">
      <c r="A7" s="243" t="s">
        <v>4</v>
      </c>
      <c r="B7" s="243"/>
    </row>
    <row r="8" s="236" customFormat="1" ht="33" customHeight="1" spans="1:2">
      <c r="A8" s="243" t="s">
        <v>5</v>
      </c>
      <c r="B8" s="243"/>
    </row>
    <row r="9" s="236" customFormat="1" ht="33" customHeight="1" spans="1:2">
      <c r="A9" s="243" t="s">
        <v>6</v>
      </c>
      <c r="B9" s="243"/>
    </row>
    <row r="10" s="236" customFormat="1" ht="33" customHeight="1" spans="1:2">
      <c r="A10" s="243" t="s">
        <v>7</v>
      </c>
      <c r="B10" s="243"/>
    </row>
    <row r="11" s="236" customFormat="1" ht="33" customHeight="1" spans="1:2">
      <c r="A11" s="243" t="s">
        <v>8</v>
      </c>
      <c r="B11" s="243"/>
    </row>
    <row r="12" s="236" customFormat="1" ht="33" customHeight="1" spans="1:2">
      <c r="A12" s="242" t="s">
        <v>9</v>
      </c>
      <c r="B12" s="242"/>
    </row>
    <row r="13" s="236" customFormat="1" ht="33" customHeight="1" spans="1:2">
      <c r="A13" s="243" t="s">
        <v>10</v>
      </c>
      <c r="B13" s="243"/>
    </row>
    <row r="14" s="236" customFormat="1" ht="33" customHeight="1" spans="1:2">
      <c r="A14" s="243" t="s">
        <v>11</v>
      </c>
      <c r="B14" s="243"/>
    </row>
    <row r="15" s="236" customFormat="1" ht="33" customHeight="1" spans="1:2">
      <c r="A15" s="243" t="s">
        <v>12</v>
      </c>
      <c r="B15" s="243"/>
    </row>
    <row r="16" s="236" customFormat="1" ht="33" customHeight="1" spans="1:2">
      <c r="A16" s="243" t="s">
        <v>13</v>
      </c>
      <c r="B16" s="243"/>
    </row>
    <row r="17" s="236" customFormat="1" ht="33" customHeight="1" spans="1:2">
      <c r="A17" s="243" t="s">
        <v>14</v>
      </c>
      <c r="B17" s="243"/>
    </row>
    <row r="18" s="236" customFormat="1" ht="33" customHeight="1" spans="1:2">
      <c r="A18" s="242" t="s">
        <v>15</v>
      </c>
      <c r="B18" s="242"/>
    </row>
    <row r="19" s="236" customFormat="1" ht="33" customHeight="1" spans="1:2">
      <c r="A19" s="243" t="s">
        <v>16</v>
      </c>
      <c r="B19" s="243"/>
    </row>
    <row r="20" s="236" customFormat="1" ht="33" customHeight="1" spans="1:2">
      <c r="A20" s="243" t="s">
        <v>17</v>
      </c>
      <c r="B20" s="243"/>
    </row>
    <row r="21" s="236" customFormat="1" ht="33" customHeight="1" spans="1:2">
      <c r="A21" s="243" t="s">
        <v>18</v>
      </c>
      <c r="B21" s="243"/>
    </row>
    <row r="22" s="236" customFormat="1" ht="33" customHeight="1" spans="1:2">
      <c r="A22" s="243" t="s">
        <v>19</v>
      </c>
      <c r="B22" s="243"/>
    </row>
    <row r="23" s="236" customFormat="1" ht="33" customHeight="1" spans="1:2">
      <c r="A23" s="242" t="s">
        <v>20</v>
      </c>
      <c r="B23" s="242"/>
    </row>
    <row r="24" s="236" customFormat="1" ht="33" customHeight="1" spans="1:2">
      <c r="A24" s="243" t="s">
        <v>21</v>
      </c>
      <c r="B24" s="243"/>
    </row>
    <row r="25" s="236" customFormat="1" ht="33" customHeight="1" spans="1:2">
      <c r="A25" s="243" t="s">
        <v>22</v>
      </c>
      <c r="B25" s="243"/>
    </row>
    <row r="26" s="236" customFormat="1" ht="27.75" customHeight="1" spans="1:2">
      <c r="A26" s="244"/>
      <c r="B26" s="244"/>
    </row>
    <row r="27" ht="35.25" customHeight="1" spans="3:4">
      <c r="C27" s="245"/>
      <c r="D27" s="245"/>
    </row>
    <row r="28" ht="33" customHeight="1" spans="1:2">
      <c r="A28" s="246"/>
      <c r="B28" s="246"/>
    </row>
  </sheetData>
  <mergeCells count="23">
    <mergeCell ref="A2:B2"/>
    <mergeCell ref="A3:B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rintOptions horizontalCentered="1"/>
  <pageMargins left="0.786805555555556" right="0.786805555555556" top="0.786805555555556" bottom="0.786805555555556" header="0.66875" footer="0.708333333333333"/>
  <pageSetup paperSize="9" scale="67" firstPageNumber="21" orientation="portrait" useFirstPageNumber="1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view="pageBreakPreview" zoomScaleNormal="100" workbookViewId="0">
      <selection activeCell="A1" sqref="A1"/>
    </sheetView>
  </sheetViews>
  <sheetFormatPr defaultColWidth="8" defaultRowHeight="12.75" outlineLevelCol="4"/>
  <cols>
    <col min="1" max="1" width="15.75" style="98" customWidth="1"/>
    <col min="2" max="2" width="33.75" style="98" customWidth="1"/>
    <col min="3" max="3" width="25.75" style="98" customWidth="1"/>
    <col min="4" max="4" width="21.625" style="98" customWidth="1"/>
    <col min="5" max="5" width="23.875" style="98" customWidth="1"/>
    <col min="6" max="16384" width="8" style="98"/>
  </cols>
  <sheetData>
    <row r="1" ht="20.25" spans="1:1">
      <c r="A1" s="68" t="s">
        <v>718</v>
      </c>
    </row>
    <row r="2" s="98" customFormat="1" ht="45" customHeight="1" spans="1:5">
      <c r="A2" s="99" t="s">
        <v>719</v>
      </c>
      <c r="B2" s="99"/>
      <c r="C2" s="99"/>
      <c r="D2" s="99"/>
      <c r="E2" s="99"/>
    </row>
    <row r="3" s="98" customFormat="1" ht="15" customHeight="1" spans="1:5">
      <c r="A3" s="100"/>
      <c r="B3" s="100"/>
      <c r="C3" s="100"/>
      <c r="D3" s="100"/>
      <c r="E3" s="101" t="s">
        <v>507</v>
      </c>
    </row>
    <row r="4" s="98" customFormat="1" ht="24" customHeight="1" spans="1:5">
      <c r="A4" s="102" t="s">
        <v>27</v>
      </c>
      <c r="B4" s="102" t="s">
        <v>162</v>
      </c>
      <c r="C4" s="102" t="s">
        <v>720</v>
      </c>
      <c r="D4" s="103" t="s">
        <v>721</v>
      </c>
      <c r="E4" s="103"/>
    </row>
    <row r="5" s="98" customFormat="1" ht="22.5" customHeight="1" spans="1:5">
      <c r="A5" s="104"/>
      <c r="B5" s="104"/>
      <c r="C5" s="104"/>
      <c r="D5" s="105" t="s">
        <v>421</v>
      </c>
      <c r="E5" s="105" t="s">
        <v>722</v>
      </c>
    </row>
    <row r="6" s="98" customFormat="1" ht="39" customHeight="1" spans="1:5">
      <c r="A6" s="106"/>
      <c r="B6" s="107" t="s">
        <v>723</v>
      </c>
      <c r="C6" s="108">
        <f>C7+C9+C15+C22+C24+C26+C30+C35+C38</f>
        <v>15383.652351</v>
      </c>
      <c r="D6" s="106"/>
      <c r="E6" s="108">
        <f>E7+E9+E15+E22+E24+E26+E30+E35+E38</f>
        <v>15383.652351</v>
      </c>
    </row>
    <row r="7" s="98" customFormat="1" ht="22.5" customHeight="1" spans="1:5">
      <c r="A7" s="109">
        <v>501</v>
      </c>
      <c r="B7" s="110" t="s">
        <v>423</v>
      </c>
      <c r="C7" s="111">
        <v>136.62</v>
      </c>
      <c r="D7" s="112"/>
      <c r="E7" s="111">
        <v>136.62</v>
      </c>
    </row>
    <row r="8" s="98" customFormat="1" ht="22.5" customHeight="1" spans="1:5">
      <c r="A8" s="113" t="s">
        <v>724</v>
      </c>
      <c r="B8" s="113" t="s">
        <v>427</v>
      </c>
      <c r="C8" s="112">
        <v>136.62</v>
      </c>
      <c r="D8" s="112"/>
      <c r="E8" s="112">
        <v>136.62</v>
      </c>
    </row>
    <row r="9" s="98" customFormat="1" ht="22.5" customHeight="1" spans="1:5">
      <c r="A9" s="109">
        <v>502</v>
      </c>
      <c r="B9" s="110" t="s">
        <v>428</v>
      </c>
      <c r="C9" s="110">
        <f>SUM(C10:C14)</f>
        <v>3029.589537</v>
      </c>
      <c r="D9" s="110" t="s">
        <v>25</v>
      </c>
      <c r="E9" s="110">
        <f>SUM(E10:E14)</f>
        <v>3029.589537</v>
      </c>
    </row>
    <row r="10" s="98" customFormat="1" ht="22.5" customHeight="1" spans="1:5">
      <c r="A10" s="113" t="s">
        <v>725</v>
      </c>
      <c r="B10" s="113" t="s">
        <v>429</v>
      </c>
      <c r="C10" s="112">
        <v>261.35</v>
      </c>
      <c r="D10" s="112"/>
      <c r="E10" s="112">
        <v>261.35</v>
      </c>
    </row>
    <row r="11" s="98" customFormat="1" ht="22.5" customHeight="1" spans="1:5">
      <c r="A11" s="113" t="s">
        <v>726</v>
      </c>
      <c r="B11" s="113" t="s">
        <v>433</v>
      </c>
      <c r="C11" s="112">
        <v>2348.6201</v>
      </c>
      <c r="D11" s="112"/>
      <c r="E11" s="112">
        <v>2348.6201</v>
      </c>
    </row>
    <row r="12" s="98" customFormat="1" ht="22.5" customHeight="1" spans="1:5">
      <c r="A12" s="113" t="s">
        <v>727</v>
      </c>
      <c r="B12" s="113" t="s">
        <v>434</v>
      </c>
      <c r="C12" s="112">
        <v>2</v>
      </c>
      <c r="D12" s="112"/>
      <c r="E12" s="112">
        <v>2</v>
      </c>
    </row>
    <row r="13" s="98" customFormat="1" ht="22.5" customHeight="1" spans="1:5">
      <c r="A13" s="113" t="s">
        <v>728</v>
      </c>
      <c r="B13" s="113" t="s">
        <v>437</v>
      </c>
      <c r="C13" s="114">
        <v>392.639972</v>
      </c>
      <c r="D13" s="112"/>
      <c r="E13" s="114">
        <v>392.639972</v>
      </c>
    </row>
    <row r="14" s="98" customFormat="1" ht="22.5" customHeight="1" spans="1:5">
      <c r="A14" s="113" t="s">
        <v>729</v>
      </c>
      <c r="B14" s="113" t="s">
        <v>438</v>
      </c>
      <c r="C14" s="112">
        <v>24.979465</v>
      </c>
      <c r="D14" s="112"/>
      <c r="E14" s="112">
        <v>24.979465</v>
      </c>
    </row>
    <row r="15" s="98" customFormat="1" ht="22.5" customHeight="1" spans="1:5">
      <c r="A15" s="109">
        <v>503</v>
      </c>
      <c r="B15" s="110" t="s">
        <v>439</v>
      </c>
      <c r="C15" s="111">
        <f>SUM(C16:C21)</f>
        <v>3731.281468</v>
      </c>
      <c r="D15" s="112"/>
      <c r="E15" s="111">
        <f>SUM(E16:E21)</f>
        <v>3731.281468</v>
      </c>
    </row>
    <row r="16" s="98" customFormat="1" ht="22.5" customHeight="1" spans="1:5">
      <c r="A16" s="113" t="s">
        <v>730</v>
      </c>
      <c r="B16" s="113" t="s">
        <v>441</v>
      </c>
      <c r="C16" s="112">
        <v>2156.69557</v>
      </c>
      <c r="D16" s="112"/>
      <c r="E16" s="112">
        <v>2156.69557</v>
      </c>
    </row>
    <row r="17" s="98" customFormat="1" ht="22.5" customHeight="1" spans="1:5">
      <c r="A17" s="113" t="s">
        <v>731</v>
      </c>
      <c r="B17" s="113" t="s">
        <v>442</v>
      </c>
      <c r="C17" s="112">
        <v>25.5</v>
      </c>
      <c r="D17" s="112"/>
      <c r="E17" s="112">
        <v>25.5</v>
      </c>
    </row>
    <row r="18" s="98" customFormat="1" ht="22.5" customHeight="1" spans="1:5">
      <c r="A18" s="113" t="s">
        <v>732</v>
      </c>
      <c r="B18" s="113" t="s">
        <v>443</v>
      </c>
      <c r="C18" s="112">
        <f>327.877929+98</f>
        <v>425.877929</v>
      </c>
      <c r="D18" s="112"/>
      <c r="E18" s="112">
        <f>327.877929+98</f>
        <v>425.877929</v>
      </c>
    </row>
    <row r="19" s="98" customFormat="1" ht="22.5" customHeight="1" spans="1:5">
      <c r="A19" s="113" t="s">
        <v>733</v>
      </c>
      <c r="B19" s="113" t="s">
        <v>444</v>
      </c>
      <c r="C19" s="112">
        <v>898.348759</v>
      </c>
      <c r="D19" s="112"/>
      <c r="E19" s="112">
        <v>898.348759</v>
      </c>
    </row>
    <row r="20" s="98" customFormat="1" ht="22.5" customHeight="1" spans="1:5">
      <c r="A20" s="113" t="s">
        <v>734</v>
      </c>
      <c r="B20" s="113" t="s">
        <v>445</v>
      </c>
      <c r="C20" s="112">
        <v>86</v>
      </c>
      <c r="D20" s="112"/>
      <c r="E20" s="112">
        <v>86</v>
      </c>
    </row>
    <row r="21" s="98" customFormat="1" ht="22.5" customHeight="1" spans="1:5">
      <c r="A21" s="113" t="s">
        <v>735</v>
      </c>
      <c r="B21" s="113" t="s">
        <v>446</v>
      </c>
      <c r="C21" s="112">
        <v>138.85921</v>
      </c>
      <c r="D21" s="112"/>
      <c r="E21" s="112">
        <v>138.85921</v>
      </c>
    </row>
    <row r="22" s="98" customFormat="1" ht="22.5" customHeight="1" spans="1:5">
      <c r="A22" s="115">
        <v>504</v>
      </c>
      <c r="B22" s="115" t="s">
        <v>447</v>
      </c>
      <c r="C22" s="111">
        <f>C23</f>
        <v>196.380674</v>
      </c>
      <c r="D22" s="112"/>
      <c r="E22" s="111">
        <f>E23</f>
        <v>196.380674</v>
      </c>
    </row>
    <row r="23" s="98" customFormat="1" ht="22.5" customHeight="1" spans="1:5">
      <c r="A23" s="113" t="s">
        <v>736</v>
      </c>
      <c r="B23" s="113" t="s">
        <v>441</v>
      </c>
      <c r="C23" s="112">
        <v>196.380674</v>
      </c>
      <c r="D23" s="112"/>
      <c r="E23" s="112">
        <v>196.380674</v>
      </c>
    </row>
    <row r="24" s="98" customFormat="1" ht="22.5" customHeight="1" spans="1:5">
      <c r="A24" s="115">
        <v>505</v>
      </c>
      <c r="B24" s="115" t="s">
        <v>448</v>
      </c>
      <c r="C24" s="111">
        <v>100</v>
      </c>
      <c r="D24" s="112"/>
      <c r="E24" s="111">
        <v>100</v>
      </c>
    </row>
    <row r="25" s="98" customFormat="1" ht="22.5" customHeight="1" spans="1:5">
      <c r="A25" s="113" t="s">
        <v>737</v>
      </c>
      <c r="B25" s="113" t="s">
        <v>450</v>
      </c>
      <c r="C25" s="112">
        <v>100</v>
      </c>
      <c r="D25" s="112"/>
      <c r="E25" s="112">
        <v>100</v>
      </c>
    </row>
    <row r="26" s="98" customFormat="1" ht="22.5" customHeight="1" spans="1:5">
      <c r="A26" s="115">
        <v>507</v>
      </c>
      <c r="B26" s="115" t="s">
        <v>738</v>
      </c>
      <c r="C26" s="111">
        <f>C27+C28+C29</f>
        <v>277.915524</v>
      </c>
      <c r="D26" s="112"/>
      <c r="E26" s="111">
        <f>E27+E28+E29</f>
        <v>277.915524</v>
      </c>
    </row>
    <row r="27" s="98" customFormat="1" ht="22.5" customHeight="1" spans="1:5">
      <c r="A27" s="113" t="s">
        <v>739</v>
      </c>
      <c r="B27" s="113" t="s">
        <v>456</v>
      </c>
      <c r="C27" s="112">
        <v>100</v>
      </c>
      <c r="D27" s="112"/>
      <c r="E27" s="112">
        <v>100</v>
      </c>
    </row>
    <row r="28" s="98" customFormat="1" ht="22.5" customHeight="1" spans="1:5">
      <c r="A28" s="113">
        <v>50702</v>
      </c>
      <c r="B28" s="113" t="s">
        <v>457</v>
      </c>
      <c r="C28" s="112">
        <v>171.865574</v>
      </c>
      <c r="D28" s="112"/>
      <c r="E28" s="112">
        <v>171.865574</v>
      </c>
    </row>
    <row r="29" s="98" customFormat="1" ht="22.5" customHeight="1" spans="1:5">
      <c r="A29" s="113" t="s">
        <v>740</v>
      </c>
      <c r="B29" s="113" t="s">
        <v>458</v>
      </c>
      <c r="C29" s="112">
        <v>6.04995</v>
      </c>
      <c r="D29" s="112"/>
      <c r="E29" s="112">
        <v>6.04995</v>
      </c>
    </row>
    <row r="30" s="98" customFormat="1" ht="22.5" customHeight="1" spans="1:5">
      <c r="A30" s="115">
        <v>509</v>
      </c>
      <c r="B30" s="115" t="s">
        <v>741</v>
      </c>
      <c r="C30" s="111">
        <f>SUM(C31:C34)</f>
        <v>1748.5017</v>
      </c>
      <c r="D30" s="112"/>
      <c r="E30" s="111">
        <f>SUM(E31:E34)</f>
        <v>1748.5017</v>
      </c>
    </row>
    <row r="31" s="98" customFormat="1" ht="22.5" customHeight="1" spans="1:5">
      <c r="A31" s="113" t="s">
        <v>742</v>
      </c>
      <c r="B31" s="113" t="s">
        <v>465</v>
      </c>
      <c r="C31" s="112">
        <v>955.4565</v>
      </c>
      <c r="D31" s="112"/>
      <c r="E31" s="112">
        <v>955.4565</v>
      </c>
    </row>
    <row r="32" s="98" customFormat="1" ht="22.5" customHeight="1" spans="1:5">
      <c r="A32" s="113">
        <v>50902</v>
      </c>
      <c r="B32" s="113" t="s">
        <v>466</v>
      </c>
      <c r="C32" s="112">
        <v>3.5833</v>
      </c>
      <c r="D32" s="112"/>
      <c r="E32" s="112">
        <v>3.5833</v>
      </c>
    </row>
    <row r="33" s="98" customFormat="1" ht="22.5" customHeight="1" spans="1:5">
      <c r="A33" s="113">
        <v>50903</v>
      </c>
      <c r="B33" s="113" t="s">
        <v>467</v>
      </c>
      <c r="C33" s="112">
        <f>6.1+121.52685</f>
        <v>127.62685</v>
      </c>
      <c r="D33" s="112"/>
      <c r="E33" s="112">
        <f>6.1+121.52685</f>
        <v>127.62685</v>
      </c>
    </row>
    <row r="34" s="98" customFormat="1" ht="22.5" customHeight="1" spans="1:5">
      <c r="A34" s="113" t="s">
        <v>743</v>
      </c>
      <c r="B34" s="113" t="s">
        <v>469</v>
      </c>
      <c r="C34" s="112">
        <v>661.83505</v>
      </c>
      <c r="D34" s="112"/>
      <c r="E34" s="112">
        <v>661.83505</v>
      </c>
    </row>
    <row r="35" s="98" customFormat="1" ht="22.5" customHeight="1" spans="1:5">
      <c r="A35" s="115">
        <v>511</v>
      </c>
      <c r="B35" s="115" t="s">
        <v>744</v>
      </c>
      <c r="C35" s="111">
        <f>C36+C37</f>
        <v>1195.683448</v>
      </c>
      <c r="D35" s="112"/>
      <c r="E35" s="111">
        <f>E36+E37</f>
        <v>1195.683448</v>
      </c>
    </row>
    <row r="36" s="98" customFormat="1" ht="22.5" customHeight="1" spans="1:5">
      <c r="A36" s="113" t="s">
        <v>745</v>
      </c>
      <c r="B36" s="113" t="s">
        <v>474</v>
      </c>
      <c r="C36" s="112">
        <v>1177.678448</v>
      </c>
      <c r="D36" s="112"/>
      <c r="E36" s="112">
        <v>1177.678448</v>
      </c>
    </row>
    <row r="37" s="98" customFormat="1" ht="25" customHeight="1" spans="1:5">
      <c r="A37" s="113" t="s">
        <v>746</v>
      </c>
      <c r="B37" s="113" t="s">
        <v>476</v>
      </c>
      <c r="C37" s="112">
        <v>18.005</v>
      </c>
      <c r="D37" s="112"/>
      <c r="E37" s="112">
        <v>18.005</v>
      </c>
    </row>
    <row r="38" s="98" customFormat="1" ht="25" customHeight="1" spans="1:5">
      <c r="A38" s="115">
        <v>513</v>
      </c>
      <c r="B38" s="116" t="s">
        <v>747</v>
      </c>
      <c r="C38" s="117">
        <f>C39+C40</f>
        <v>4967.68</v>
      </c>
      <c r="D38" s="118"/>
      <c r="E38" s="117">
        <f>E39+E40</f>
        <v>4967.68</v>
      </c>
    </row>
    <row r="39" s="98" customFormat="1" ht="25" customHeight="1" spans="1:5">
      <c r="A39" s="113">
        <v>51301</v>
      </c>
      <c r="B39" s="113" t="s">
        <v>482</v>
      </c>
      <c r="C39" s="119">
        <v>283.68</v>
      </c>
      <c r="D39" s="118"/>
      <c r="E39" s="119">
        <v>283.68</v>
      </c>
    </row>
    <row r="40" s="98" customFormat="1" ht="19" customHeight="1" spans="1:5">
      <c r="A40" s="113">
        <v>51304</v>
      </c>
      <c r="B40" s="113" t="s">
        <v>365</v>
      </c>
      <c r="C40" s="119">
        <f>4350+334</f>
        <v>4684</v>
      </c>
      <c r="D40" s="118"/>
      <c r="E40" s="119">
        <f>4350+334</f>
        <v>4684</v>
      </c>
    </row>
  </sheetData>
  <mergeCells count="5">
    <mergeCell ref="A2:E2"/>
    <mergeCell ref="D4:E4"/>
    <mergeCell ref="A4:A5"/>
    <mergeCell ref="B4:B5"/>
    <mergeCell ref="C4:C5"/>
  </mergeCells>
  <printOptions horizontalCentered="1"/>
  <pageMargins left="0.700694444444445" right="0.700694444444445" top="0.751388888888889" bottom="0.751388888888889" header="0.298611111111111" footer="0.298611111111111"/>
  <pageSetup paperSize="9" firstPageNumber="28" orientation="landscape" useFirstPageNumber="1" horizontalDpi="600"/>
  <headerFooter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workbookViewId="0">
      <pane ySplit="7" topLeftCell="A8" activePane="bottomLeft" state="frozen"/>
      <selection/>
      <selection pane="bottomLeft" activeCell="E19" sqref="E19"/>
    </sheetView>
  </sheetViews>
  <sheetFormatPr defaultColWidth="9" defaultRowHeight="13.5" outlineLevelCol="4"/>
  <cols>
    <col min="1" max="1" width="5.125" customWidth="1"/>
    <col min="2" max="2" width="26.125" customWidth="1"/>
    <col min="3" max="3" width="10.375" customWidth="1"/>
    <col min="4" max="4" width="56.625" customWidth="1"/>
    <col min="5" max="5" width="12.625" customWidth="1"/>
  </cols>
  <sheetData>
    <row r="1" s="67" customFormat="1" ht="27" customHeight="1" spans="1:4">
      <c r="A1" s="68" t="s">
        <v>748</v>
      </c>
      <c r="B1" s="69"/>
      <c r="C1" s="69"/>
      <c r="D1" s="70"/>
    </row>
    <row r="2" s="67" customFormat="1" ht="27" spans="1:5">
      <c r="A2" s="71" t="s">
        <v>749</v>
      </c>
      <c r="B2" s="71"/>
      <c r="C2" s="71"/>
      <c r="D2" s="71"/>
      <c r="E2" s="71"/>
    </row>
    <row r="3" s="67" customFormat="1" ht="16" customHeight="1" spans="1:5">
      <c r="A3" s="72"/>
      <c r="D3" s="73"/>
      <c r="E3" s="74"/>
    </row>
    <row r="4" s="67" customFormat="1" ht="16" customHeight="1" spans="1:5">
      <c r="A4" s="72" t="s">
        <v>375</v>
      </c>
      <c r="D4" s="73"/>
      <c r="E4" s="74" t="s">
        <v>26</v>
      </c>
    </row>
    <row r="5" spans="1:5">
      <c r="A5" s="80" t="s">
        <v>376</v>
      </c>
      <c r="B5" s="80" t="s">
        <v>377</v>
      </c>
      <c r="C5" s="80" t="s">
        <v>378</v>
      </c>
      <c r="D5" s="80" t="s">
        <v>379</v>
      </c>
      <c r="E5" s="80" t="s">
        <v>30</v>
      </c>
    </row>
    <row r="6" spans="1:5">
      <c r="A6" s="81" t="s">
        <v>376</v>
      </c>
      <c r="B6" s="82" t="s">
        <v>377</v>
      </c>
      <c r="C6" s="82" t="s">
        <v>378</v>
      </c>
      <c r="D6" s="82" t="s">
        <v>379</v>
      </c>
      <c r="E6" s="80" t="s">
        <v>35</v>
      </c>
    </row>
    <row r="7" spans="1:5">
      <c r="A7" s="81" t="s">
        <v>376</v>
      </c>
      <c r="B7" s="83" t="s">
        <v>377</v>
      </c>
      <c r="C7" s="81" t="s">
        <v>378</v>
      </c>
      <c r="D7" s="81" t="s">
        <v>379</v>
      </c>
      <c r="E7" s="81" t="s">
        <v>35</v>
      </c>
    </row>
    <row r="8" spans="1:5">
      <c r="A8" s="84">
        <v>72</v>
      </c>
      <c r="B8" s="84" t="s">
        <v>380</v>
      </c>
      <c r="C8" s="91" t="s">
        <v>750</v>
      </c>
      <c r="D8" s="84" t="s">
        <v>67</v>
      </c>
      <c r="E8" s="92">
        <v>6968.360545</v>
      </c>
    </row>
    <row r="9" spans="1:5">
      <c r="A9" s="77">
        <v>73</v>
      </c>
      <c r="B9" s="77" t="s">
        <v>380</v>
      </c>
      <c r="C9" s="93" t="s">
        <v>751</v>
      </c>
      <c r="D9" s="77" t="s">
        <v>542</v>
      </c>
      <c r="E9" s="94">
        <v>774.74</v>
      </c>
    </row>
    <row r="10" spans="1:5">
      <c r="A10" s="77">
        <v>74</v>
      </c>
      <c r="B10" s="77" t="s">
        <v>380</v>
      </c>
      <c r="C10" s="93" t="s">
        <v>752</v>
      </c>
      <c r="D10" s="77" t="s">
        <v>125</v>
      </c>
      <c r="E10" s="94">
        <v>0</v>
      </c>
    </row>
    <row r="11" spans="1:5">
      <c r="A11" s="77">
        <v>75</v>
      </c>
      <c r="B11" s="77" t="s">
        <v>380</v>
      </c>
      <c r="C11" s="93" t="s">
        <v>753</v>
      </c>
      <c r="D11" s="77" t="s">
        <v>126</v>
      </c>
      <c r="E11" s="94">
        <v>0</v>
      </c>
    </row>
    <row r="12" s="90" customFormat="1" spans="1:5">
      <c r="A12" s="95">
        <v>76</v>
      </c>
      <c r="B12" s="95" t="s">
        <v>380</v>
      </c>
      <c r="C12" s="96">
        <v>1100406</v>
      </c>
      <c r="D12" s="95" t="s">
        <v>127</v>
      </c>
      <c r="E12" s="97">
        <v>112.54</v>
      </c>
    </row>
    <row r="13" s="90" customFormat="1" spans="1:5">
      <c r="A13" s="95">
        <v>77</v>
      </c>
      <c r="B13" s="95" t="s">
        <v>380</v>
      </c>
      <c r="C13" s="96" t="s">
        <v>754</v>
      </c>
      <c r="D13" s="95" t="s">
        <v>129</v>
      </c>
      <c r="E13" s="97">
        <v>0</v>
      </c>
    </row>
    <row r="14" s="90" customFormat="1" spans="1:5">
      <c r="A14" s="95">
        <v>78</v>
      </c>
      <c r="B14" s="95" t="s">
        <v>380</v>
      </c>
      <c r="C14" s="96" t="s">
        <v>755</v>
      </c>
      <c r="D14" s="95" t="s">
        <v>130</v>
      </c>
      <c r="E14" s="97">
        <v>0</v>
      </c>
    </row>
    <row r="15" s="90" customFormat="1" spans="1:5">
      <c r="A15" s="95">
        <v>79</v>
      </c>
      <c r="B15" s="95" t="s">
        <v>380</v>
      </c>
      <c r="C15" s="96" t="s">
        <v>756</v>
      </c>
      <c r="D15" s="95" t="s">
        <v>131</v>
      </c>
      <c r="E15" s="97">
        <v>41.46</v>
      </c>
    </row>
    <row r="16" s="90" customFormat="1" spans="1:5">
      <c r="A16" s="95">
        <v>80</v>
      </c>
      <c r="B16" s="95" t="s">
        <v>380</v>
      </c>
      <c r="C16" s="96" t="s">
        <v>757</v>
      </c>
      <c r="D16" s="95" t="s">
        <v>132</v>
      </c>
      <c r="E16" s="97">
        <v>0</v>
      </c>
    </row>
    <row r="17" s="90" customFormat="1" spans="1:5">
      <c r="A17" s="95">
        <v>81</v>
      </c>
      <c r="B17" s="95" t="s">
        <v>380</v>
      </c>
      <c r="C17" s="96" t="s">
        <v>758</v>
      </c>
      <c r="D17" s="95" t="s">
        <v>133</v>
      </c>
      <c r="E17" s="97">
        <v>0</v>
      </c>
    </row>
    <row r="18" s="90" customFormat="1" spans="1:5">
      <c r="A18" s="95">
        <v>82</v>
      </c>
      <c r="B18" s="95" t="s">
        <v>380</v>
      </c>
      <c r="C18" s="96" t="s">
        <v>759</v>
      </c>
      <c r="D18" s="95" t="s">
        <v>65</v>
      </c>
      <c r="E18" s="97">
        <v>620.74</v>
      </c>
    </row>
    <row r="19" spans="1:5">
      <c r="A19" s="77">
        <v>121</v>
      </c>
      <c r="B19" s="77" t="s">
        <v>380</v>
      </c>
      <c r="C19" s="93" t="s">
        <v>760</v>
      </c>
      <c r="D19" s="77" t="s">
        <v>40</v>
      </c>
      <c r="E19" s="94">
        <f>E8</f>
        <v>6968.360545</v>
      </c>
    </row>
  </sheetData>
  <mergeCells count="6">
    <mergeCell ref="A2:E2"/>
    <mergeCell ref="A5:A7"/>
    <mergeCell ref="B5:B7"/>
    <mergeCell ref="C5:C7"/>
    <mergeCell ref="D5:D7"/>
    <mergeCell ref="E6:E7"/>
  </mergeCells>
  <printOptions horizontalCentered="1"/>
  <pageMargins left="0.66875" right="0.590277777777778" top="0.590277777777778" bottom="0.786805555555556" header="0.314583333333333" footer="0.511805555555556"/>
  <pageSetup paperSize="9" scale="82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pane ySplit="8" topLeftCell="A9" activePane="bottomLeft" state="frozen"/>
      <selection/>
      <selection pane="bottomLeft" activeCell="G22" sqref="G22"/>
    </sheetView>
  </sheetViews>
  <sheetFormatPr defaultColWidth="9" defaultRowHeight="13.5" outlineLevelCol="5"/>
  <cols>
    <col min="1" max="1" width="8.375" customWidth="1"/>
    <col min="2" max="3" width="30.625" customWidth="1"/>
    <col min="4" max="4" width="20.25" customWidth="1"/>
    <col min="5" max="5" width="31.125" customWidth="1"/>
  </cols>
  <sheetData>
    <row r="1" s="67" customFormat="1" ht="27" customHeight="1" spans="1:5">
      <c r="A1" s="68" t="s">
        <v>761</v>
      </c>
      <c r="B1" s="69"/>
      <c r="C1" s="69"/>
      <c r="D1" s="69"/>
      <c r="E1" s="70"/>
    </row>
    <row r="2" s="67" customFormat="1" ht="14.25" spans="1:6">
      <c r="A2" s="71" t="s">
        <v>762</v>
      </c>
      <c r="B2" s="71"/>
      <c r="C2" s="71"/>
      <c r="D2" s="71"/>
      <c r="E2" s="71"/>
      <c r="F2" s="71"/>
    </row>
    <row r="3" s="67" customFormat="1" ht="14.25" spans="1:6">
      <c r="A3" s="71"/>
      <c r="B3" s="71"/>
      <c r="C3" s="71"/>
      <c r="D3" s="71"/>
      <c r="E3" s="71"/>
      <c r="F3" s="71"/>
    </row>
    <row r="4" s="67" customFormat="1" ht="16" customHeight="1" spans="1:5">
      <c r="A4" s="72"/>
      <c r="E4" s="86"/>
    </row>
    <row r="5" s="67" customFormat="1" ht="16" customHeight="1" spans="1:5">
      <c r="A5" s="72" t="s">
        <v>375</v>
      </c>
      <c r="E5" s="86" t="s">
        <v>507</v>
      </c>
    </row>
    <row r="6" spans="1:5">
      <c r="A6" s="80" t="s">
        <v>376</v>
      </c>
      <c r="B6" s="80" t="s">
        <v>377</v>
      </c>
      <c r="C6" s="80" t="s">
        <v>763</v>
      </c>
      <c r="D6" s="80"/>
      <c r="E6" s="80" t="s">
        <v>764</v>
      </c>
    </row>
    <row r="7" spans="1:5">
      <c r="A7" s="81" t="s">
        <v>376</v>
      </c>
      <c r="B7" s="82" t="s">
        <v>377</v>
      </c>
      <c r="C7" s="80"/>
      <c r="D7" s="80"/>
      <c r="E7" s="82" t="s">
        <v>496</v>
      </c>
    </row>
    <row r="8" spans="1:5">
      <c r="A8" s="81" t="s">
        <v>376</v>
      </c>
      <c r="B8" s="83" t="s">
        <v>377</v>
      </c>
      <c r="C8" s="80"/>
      <c r="D8" s="80"/>
      <c r="E8" s="81" t="s">
        <v>496</v>
      </c>
    </row>
    <row r="9" ht="30" customHeight="1" spans="1:5">
      <c r="A9" s="87">
        <v>1</v>
      </c>
      <c r="B9" s="87" t="s">
        <v>380</v>
      </c>
      <c r="C9" s="88" t="s">
        <v>510</v>
      </c>
      <c r="D9" s="89"/>
      <c r="E9" s="88">
        <v>39524</v>
      </c>
    </row>
  </sheetData>
  <mergeCells count="6">
    <mergeCell ref="C9:D9"/>
    <mergeCell ref="A6:A8"/>
    <mergeCell ref="B6:B8"/>
    <mergeCell ref="E6:E8"/>
    <mergeCell ref="A2:F3"/>
    <mergeCell ref="C6:D8"/>
  </mergeCells>
  <printOptions horizontalCentered="1"/>
  <pageMargins left="0.66875" right="0.590277777777778" top="0.590277777777778" bottom="0.786805555555556" header="0.314583333333333" footer="0.511805555555556"/>
  <pageSetup paperSize="9" scale="70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6"/>
  <sheetViews>
    <sheetView workbookViewId="0">
      <pane ySplit="7" topLeftCell="A35" activePane="bottomLeft" state="frozen"/>
      <selection/>
      <selection pane="bottomLeft" activeCell="I19" sqref="I19"/>
    </sheetView>
  </sheetViews>
  <sheetFormatPr defaultColWidth="9" defaultRowHeight="13.5" outlineLevelCol="4"/>
  <cols>
    <col min="1" max="1" width="5.125" customWidth="1"/>
    <col min="2" max="2" width="26.125" customWidth="1"/>
    <col min="3" max="3" width="10.375" customWidth="1"/>
    <col min="4" max="4" width="40" customWidth="1"/>
    <col min="5" max="5" width="11.125" customWidth="1"/>
  </cols>
  <sheetData>
    <row r="1" s="67" customFormat="1" ht="27" customHeight="1" spans="1:4">
      <c r="A1" s="68" t="s">
        <v>765</v>
      </c>
      <c r="B1" s="69"/>
      <c r="C1" s="69"/>
      <c r="D1" s="70"/>
    </row>
    <row r="2" s="67" customFormat="1" ht="27" spans="1:5">
      <c r="A2" s="71" t="s">
        <v>766</v>
      </c>
      <c r="B2" s="71"/>
      <c r="C2" s="71"/>
      <c r="D2" s="71"/>
      <c r="E2" s="71"/>
    </row>
    <row r="3" s="67" customFormat="1" ht="16" customHeight="1" spans="1:5">
      <c r="A3" s="72"/>
      <c r="D3" s="73"/>
      <c r="E3" s="74"/>
    </row>
    <row r="4" s="67" customFormat="1" ht="16" customHeight="1" spans="1:5">
      <c r="A4" s="72" t="s">
        <v>375</v>
      </c>
      <c r="D4" s="73"/>
      <c r="E4" s="75" t="s">
        <v>26</v>
      </c>
    </row>
    <row r="5" spans="1:5">
      <c r="A5" s="80" t="s">
        <v>376</v>
      </c>
      <c r="B5" s="80" t="s">
        <v>377</v>
      </c>
      <c r="C5" s="80" t="s">
        <v>378</v>
      </c>
      <c r="D5" s="80" t="s">
        <v>379</v>
      </c>
      <c r="E5" s="80" t="s">
        <v>30</v>
      </c>
    </row>
    <row r="6" spans="1:5">
      <c r="A6" s="81" t="s">
        <v>376</v>
      </c>
      <c r="B6" s="82" t="s">
        <v>377</v>
      </c>
      <c r="C6" s="82" t="s">
        <v>378</v>
      </c>
      <c r="D6" s="82" t="s">
        <v>379</v>
      </c>
      <c r="E6" s="80" t="s">
        <v>35</v>
      </c>
    </row>
    <row r="7" spans="1:5">
      <c r="A7" s="81" t="s">
        <v>376</v>
      </c>
      <c r="B7" s="83" t="s">
        <v>377</v>
      </c>
      <c r="C7" s="81" t="s">
        <v>378</v>
      </c>
      <c r="D7" s="81" t="s">
        <v>379</v>
      </c>
      <c r="E7" s="81" t="s">
        <v>35</v>
      </c>
    </row>
    <row r="8" spans="1:5">
      <c r="A8" s="84">
        <v>1</v>
      </c>
      <c r="B8" s="84" t="s">
        <v>380</v>
      </c>
      <c r="C8" s="84" t="s">
        <v>767</v>
      </c>
      <c r="D8" s="84" t="s">
        <v>768</v>
      </c>
      <c r="E8" s="85">
        <v>0</v>
      </c>
    </row>
    <row r="9" spans="1:5">
      <c r="A9" s="77">
        <v>2</v>
      </c>
      <c r="B9" s="77" t="s">
        <v>380</v>
      </c>
      <c r="C9" s="77" t="s">
        <v>769</v>
      </c>
      <c r="D9" s="77" t="s">
        <v>61</v>
      </c>
      <c r="E9" s="79">
        <v>0</v>
      </c>
    </row>
    <row r="10" spans="1:5">
      <c r="A10" s="77">
        <v>3</v>
      </c>
      <c r="B10" s="77" t="s">
        <v>380</v>
      </c>
      <c r="C10" s="77" t="s">
        <v>770</v>
      </c>
      <c r="D10" s="77" t="s">
        <v>771</v>
      </c>
      <c r="E10" s="79">
        <v>0</v>
      </c>
    </row>
    <row r="11" spans="1:5">
      <c r="A11" s="77">
        <v>4</v>
      </c>
      <c r="B11" s="77" t="s">
        <v>380</v>
      </c>
      <c r="C11" s="77" t="s">
        <v>772</v>
      </c>
      <c r="D11" s="77" t="s">
        <v>773</v>
      </c>
      <c r="E11" s="79">
        <v>0</v>
      </c>
    </row>
    <row r="12" spans="1:5">
      <c r="A12" s="77">
        <v>5</v>
      </c>
      <c r="B12" s="77" t="s">
        <v>380</v>
      </c>
      <c r="C12" s="77" t="s">
        <v>774</v>
      </c>
      <c r="D12" s="77" t="s">
        <v>775</v>
      </c>
      <c r="E12" s="79">
        <v>0</v>
      </c>
    </row>
    <row r="13" spans="1:5">
      <c r="A13" s="77">
        <v>6</v>
      </c>
      <c r="B13" s="77" t="s">
        <v>380</v>
      </c>
      <c r="C13" s="77" t="s">
        <v>776</v>
      </c>
      <c r="D13" s="77" t="s">
        <v>777</v>
      </c>
      <c r="E13" s="79">
        <v>0</v>
      </c>
    </row>
    <row r="14" spans="1:5">
      <c r="A14" s="77">
        <v>7</v>
      </c>
      <c r="B14" s="77" t="s">
        <v>380</v>
      </c>
      <c r="C14" s="77" t="s">
        <v>778</v>
      </c>
      <c r="D14" s="77" t="s">
        <v>779</v>
      </c>
      <c r="E14" s="79">
        <v>0</v>
      </c>
    </row>
    <row r="15" spans="1:5">
      <c r="A15" s="77">
        <v>8</v>
      </c>
      <c r="B15" s="77" t="s">
        <v>380</v>
      </c>
      <c r="C15" s="77" t="s">
        <v>780</v>
      </c>
      <c r="D15" s="77" t="s">
        <v>781</v>
      </c>
      <c r="E15" s="79">
        <v>0</v>
      </c>
    </row>
    <row r="16" spans="1:5">
      <c r="A16" s="77">
        <v>9</v>
      </c>
      <c r="B16" s="77" t="s">
        <v>380</v>
      </c>
      <c r="C16" s="77" t="s">
        <v>782</v>
      </c>
      <c r="D16" s="77" t="s">
        <v>783</v>
      </c>
      <c r="E16" s="79">
        <v>0</v>
      </c>
    </row>
    <row r="17" spans="1:5">
      <c r="A17" s="77">
        <v>10</v>
      </c>
      <c r="B17" s="77" t="s">
        <v>380</v>
      </c>
      <c r="C17" s="77" t="s">
        <v>784</v>
      </c>
      <c r="D17" s="77" t="s">
        <v>785</v>
      </c>
      <c r="E17" s="79">
        <v>0</v>
      </c>
    </row>
    <row r="18" spans="1:5">
      <c r="A18" s="77">
        <v>11</v>
      </c>
      <c r="B18" s="77" t="s">
        <v>380</v>
      </c>
      <c r="C18" s="77" t="s">
        <v>786</v>
      </c>
      <c r="D18" s="77" t="s">
        <v>787</v>
      </c>
      <c r="E18" s="79">
        <v>0</v>
      </c>
    </row>
    <row r="19" spans="1:5">
      <c r="A19" s="77">
        <v>12</v>
      </c>
      <c r="B19" s="77" t="s">
        <v>380</v>
      </c>
      <c r="C19" s="77" t="s">
        <v>788</v>
      </c>
      <c r="D19" s="77" t="s">
        <v>789</v>
      </c>
      <c r="E19" s="79">
        <v>0</v>
      </c>
    </row>
    <row r="20" spans="1:5">
      <c r="A20" s="77">
        <v>13</v>
      </c>
      <c r="B20" s="77" t="s">
        <v>380</v>
      </c>
      <c r="C20" s="77" t="s">
        <v>790</v>
      </c>
      <c r="D20" s="77" t="s">
        <v>791</v>
      </c>
      <c r="E20" s="79">
        <v>0</v>
      </c>
    </row>
    <row r="21" spans="1:5">
      <c r="A21" s="77">
        <v>14</v>
      </c>
      <c r="B21" s="77" t="s">
        <v>380</v>
      </c>
      <c r="C21" s="77" t="s">
        <v>792</v>
      </c>
      <c r="D21" s="77" t="s">
        <v>793</v>
      </c>
      <c r="E21" s="79">
        <v>0</v>
      </c>
    </row>
    <row r="22" spans="1:5">
      <c r="A22" s="77">
        <v>15</v>
      </c>
      <c r="B22" s="77" t="s">
        <v>380</v>
      </c>
      <c r="C22" s="77" t="s">
        <v>794</v>
      </c>
      <c r="D22" s="77" t="s">
        <v>795</v>
      </c>
      <c r="E22" s="79">
        <v>0</v>
      </c>
    </row>
    <row r="23" spans="1:5">
      <c r="A23" s="77">
        <v>16</v>
      </c>
      <c r="B23" s="77" t="s">
        <v>380</v>
      </c>
      <c r="C23" s="77" t="s">
        <v>796</v>
      </c>
      <c r="D23" s="77" t="s">
        <v>797</v>
      </c>
      <c r="E23" s="79">
        <v>0</v>
      </c>
    </row>
    <row r="24" spans="1:5">
      <c r="A24" s="77">
        <v>17</v>
      </c>
      <c r="B24" s="77" t="s">
        <v>380</v>
      </c>
      <c r="C24" s="77" t="s">
        <v>798</v>
      </c>
      <c r="D24" s="77" t="s">
        <v>799</v>
      </c>
      <c r="E24" s="79">
        <v>0</v>
      </c>
    </row>
    <row r="25" spans="1:5">
      <c r="A25" s="77">
        <v>18</v>
      </c>
      <c r="B25" s="77" t="s">
        <v>380</v>
      </c>
      <c r="C25" s="77" t="s">
        <v>800</v>
      </c>
      <c r="D25" s="77" t="s">
        <v>801</v>
      </c>
      <c r="E25" s="79">
        <v>0</v>
      </c>
    </row>
    <row r="26" spans="1:5">
      <c r="A26" s="77">
        <v>19</v>
      </c>
      <c r="B26" s="77" t="s">
        <v>380</v>
      </c>
      <c r="C26" s="77" t="s">
        <v>802</v>
      </c>
      <c r="D26" s="77" t="s">
        <v>803</v>
      </c>
      <c r="E26" s="79">
        <v>0</v>
      </c>
    </row>
    <row r="27" spans="1:5">
      <c r="A27" s="77">
        <v>20</v>
      </c>
      <c r="B27" s="77" t="s">
        <v>380</v>
      </c>
      <c r="C27" s="77" t="s">
        <v>804</v>
      </c>
      <c r="D27" s="77" t="s">
        <v>805</v>
      </c>
      <c r="E27" s="79">
        <v>0</v>
      </c>
    </row>
    <row r="28" spans="1:5">
      <c r="A28" s="77">
        <v>21</v>
      </c>
      <c r="B28" s="77" t="s">
        <v>380</v>
      </c>
      <c r="C28" s="77" t="s">
        <v>806</v>
      </c>
      <c r="D28" s="77" t="s">
        <v>807</v>
      </c>
      <c r="E28" s="79">
        <v>0</v>
      </c>
    </row>
    <row r="29" spans="1:5">
      <c r="A29" s="77">
        <v>22</v>
      </c>
      <c r="B29" s="77" t="s">
        <v>380</v>
      </c>
      <c r="C29" s="77" t="s">
        <v>808</v>
      </c>
      <c r="D29" s="77" t="s">
        <v>809</v>
      </c>
      <c r="E29" s="79">
        <v>0</v>
      </c>
    </row>
    <row r="30" spans="1:5">
      <c r="A30" s="77">
        <v>23</v>
      </c>
      <c r="B30" s="77" t="s">
        <v>380</v>
      </c>
      <c r="C30" s="77" t="s">
        <v>810</v>
      </c>
      <c r="D30" s="77" t="s">
        <v>811</v>
      </c>
      <c r="E30" s="79">
        <v>0</v>
      </c>
    </row>
    <row r="31" spans="1:5">
      <c r="A31" s="77">
        <v>24</v>
      </c>
      <c r="B31" s="77" t="s">
        <v>380</v>
      </c>
      <c r="C31" s="77" t="s">
        <v>812</v>
      </c>
      <c r="D31" s="77" t="s">
        <v>813</v>
      </c>
      <c r="E31" s="79">
        <v>0</v>
      </c>
    </row>
    <row r="32" spans="1:5">
      <c r="A32" s="77">
        <v>25</v>
      </c>
      <c r="B32" s="77" t="s">
        <v>380</v>
      </c>
      <c r="C32" s="77" t="s">
        <v>814</v>
      </c>
      <c r="D32" s="77" t="s">
        <v>815</v>
      </c>
      <c r="E32" s="79">
        <v>0</v>
      </c>
    </row>
    <row r="33" spans="1:5">
      <c r="A33" s="77">
        <v>26</v>
      </c>
      <c r="B33" s="77" t="s">
        <v>380</v>
      </c>
      <c r="C33" s="77" t="s">
        <v>816</v>
      </c>
      <c r="D33" s="77" t="s">
        <v>817</v>
      </c>
      <c r="E33" s="79">
        <v>0</v>
      </c>
    </row>
    <row r="34" spans="1:5">
      <c r="A34" s="77">
        <v>27</v>
      </c>
      <c r="B34" s="77" t="s">
        <v>380</v>
      </c>
      <c r="C34" s="77" t="s">
        <v>818</v>
      </c>
      <c r="D34" s="77" t="s">
        <v>819</v>
      </c>
      <c r="E34" s="79">
        <v>0</v>
      </c>
    </row>
    <row r="35" spans="1:5">
      <c r="A35" s="77">
        <v>28</v>
      </c>
      <c r="B35" s="77" t="s">
        <v>380</v>
      </c>
      <c r="C35" s="77" t="s">
        <v>820</v>
      </c>
      <c r="D35" s="77" t="s">
        <v>821</v>
      </c>
      <c r="E35" s="79">
        <v>0</v>
      </c>
    </row>
    <row r="36" spans="1:5">
      <c r="A36" s="77">
        <v>29</v>
      </c>
      <c r="B36" s="77" t="s">
        <v>380</v>
      </c>
      <c r="C36" s="77" t="s">
        <v>822</v>
      </c>
      <c r="D36" s="77" t="s">
        <v>823</v>
      </c>
      <c r="E36" s="79">
        <v>0</v>
      </c>
    </row>
    <row r="37" spans="1:5">
      <c r="A37" s="77">
        <v>30</v>
      </c>
      <c r="B37" s="77" t="s">
        <v>380</v>
      </c>
      <c r="C37" s="77" t="s">
        <v>824</v>
      </c>
      <c r="D37" s="77" t="s">
        <v>825</v>
      </c>
      <c r="E37" s="79">
        <v>0</v>
      </c>
    </row>
    <row r="38" spans="1:5">
      <c r="A38" s="77">
        <v>31</v>
      </c>
      <c r="B38" s="77" t="s">
        <v>380</v>
      </c>
      <c r="C38" s="77" t="s">
        <v>826</v>
      </c>
      <c r="D38" s="77" t="s">
        <v>827</v>
      </c>
      <c r="E38" s="79">
        <v>0</v>
      </c>
    </row>
    <row r="39" spans="1:5">
      <c r="A39" s="77">
        <v>32</v>
      </c>
      <c r="B39" s="77" t="s">
        <v>380</v>
      </c>
      <c r="C39" s="77" t="s">
        <v>828</v>
      </c>
      <c r="D39" s="77" t="s">
        <v>829</v>
      </c>
      <c r="E39" s="79">
        <v>0</v>
      </c>
    </row>
    <row r="40" spans="1:5">
      <c r="A40" s="77">
        <v>33</v>
      </c>
      <c r="B40" s="77" t="s">
        <v>380</v>
      </c>
      <c r="C40" s="77" t="s">
        <v>830</v>
      </c>
      <c r="D40" s="77" t="s">
        <v>831</v>
      </c>
      <c r="E40" s="79">
        <v>0</v>
      </c>
    </row>
    <row r="41" spans="1:5">
      <c r="A41" s="77">
        <v>34</v>
      </c>
      <c r="B41" s="77" t="s">
        <v>380</v>
      </c>
      <c r="C41" s="77" t="s">
        <v>832</v>
      </c>
      <c r="D41" s="77" t="s">
        <v>833</v>
      </c>
      <c r="E41" s="79">
        <v>0</v>
      </c>
    </row>
    <row r="42" spans="1:5">
      <c r="A42" s="77">
        <v>35</v>
      </c>
      <c r="B42" s="77" t="s">
        <v>380</v>
      </c>
      <c r="C42" s="77" t="s">
        <v>834</v>
      </c>
      <c r="D42" s="77" t="s">
        <v>835</v>
      </c>
      <c r="E42" s="79">
        <v>0</v>
      </c>
    </row>
    <row r="43" spans="1:5">
      <c r="A43" s="77">
        <v>36</v>
      </c>
      <c r="B43" s="77" t="s">
        <v>380</v>
      </c>
      <c r="C43" s="77" t="s">
        <v>836</v>
      </c>
      <c r="D43" s="77" t="s">
        <v>837</v>
      </c>
      <c r="E43" s="79">
        <v>0</v>
      </c>
    </row>
    <row r="44" spans="1:5">
      <c r="A44" s="77">
        <v>37</v>
      </c>
      <c r="B44" s="77" t="s">
        <v>380</v>
      </c>
      <c r="C44" s="77" t="s">
        <v>838</v>
      </c>
      <c r="D44" s="77" t="s">
        <v>839</v>
      </c>
      <c r="E44" s="79">
        <v>0</v>
      </c>
    </row>
    <row r="45" spans="1:5">
      <c r="A45" s="77">
        <v>38</v>
      </c>
      <c r="B45" s="77" t="s">
        <v>380</v>
      </c>
      <c r="C45" s="77" t="s">
        <v>840</v>
      </c>
      <c r="D45" s="77" t="s">
        <v>841</v>
      </c>
      <c r="E45" s="79">
        <v>0</v>
      </c>
    </row>
    <row r="46" spans="1:5">
      <c r="A46" s="77">
        <v>39</v>
      </c>
      <c r="B46" s="77" t="s">
        <v>380</v>
      </c>
      <c r="C46" s="77" t="s">
        <v>842</v>
      </c>
      <c r="D46" s="77" t="s">
        <v>843</v>
      </c>
      <c r="E46" s="79">
        <v>0</v>
      </c>
    </row>
    <row r="47" spans="1:5">
      <c r="A47" s="77">
        <v>40</v>
      </c>
      <c r="B47" s="77" t="s">
        <v>380</v>
      </c>
      <c r="C47" s="77" t="s">
        <v>844</v>
      </c>
      <c r="D47" s="77" t="s">
        <v>845</v>
      </c>
      <c r="E47" s="79">
        <v>0</v>
      </c>
    </row>
    <row r="48" spans="1:5">
      <c r="A48" s="77">
        <v>41</v>
      </c>
      <c r="B48" s="77" t="s">
        <v>380</v>
      </c>
      <c r="C48" s="77" t="s">
        <v>846</v>
      </c>
      <c r="D48" s="77" t="s">
        <v>847</v>
      </c>
      <c r="E48" s="79">
        <v>0</v>
      </c>
    </row>
    <row r="49" spans="1:5">
      <c r="A49" s="77">
        <v>42</v>
      </c>
      <c r="B49" s="77" t="s">
        <v>380</v>
      </c>
      <c r="C49" s="77" t="s">
        <v>848</v>
      </c>
      <c r="D49" s="77" t="s">
        <v>849</v>
      </c>
      <c r="E49" s="79">
        <v>0</v>
      </c>
    </row>
    <row r="50" spans="1:5">
      <c r="A50" s="77">
        <v>43</v>
      </c>
      <c r="B50" s="77" t="s">
        <v>380</v>
      </c>
      <c r="C50" s="77" t="s">
        <v>850</v>
      </c>
      <c r="D50" s="77" t="s">
        <v>851</v>
      </c>
      <c r="E50" s="79">
        <v>0</v>
      </c>
    </row>
    <row r="51" spans="1:5">
      <c r="A51" s="77">
        <v>44</v>
      </c>
      <c r="B51" s="77" t="s">
        <v>380</v>
      </c>
      <c r="C51" s="77" t="s">
        <v>852</v>
      </c>
      <c r="D51" s="77" t="s">
        <v>853</v>
      </c>
      <c r="E51" s="79">
        <v>0</v>
      </c>
    </row>
    <row r="52" spans="1:5">
      <c r="A52" s="77">
        <v>45</v>
      </c>
      <c r="B52" s="77" t="s">
        <v>380</v>
      </c>
      <c r="C52" s="77" t="s">
        <v>854</v>
      </c>
      <c r="D52" s="77" t="s">
        <v>855</v>
      </c>
      <c r="E52" s="79">
        <v>0</v>
      </c>
    </row>
    <row r="53" spans="1:5">
      <c r="A53" s="77">
        <v>46</v>
      </c>
      <c r="B53" s="77" t="s">
        <v>380</v>
      </c>
      <c r="C53" s="77" t="s">
        <v>856</v>
      </c>
      <c r="D53" s="77" t="s">
        <v>857</v>
      </c>
      <c r="E53" s="79">
        <v>0</v>
      </c>
    </row>
    <row r="54" spans="1:5">
      <c r="A54" s="77">
        <v>47</v>
      </c>
      <c r="B54" s="77" t="s">
        <v>380</v>
      </c>
      <c r="C54" s="77" t="s">
        <v>858</v>
      </c>
      <c r="D54" s="77" t="s">
        <v>859</v>
      </c>
      <c r="E54" s="79">
        <v>0</v>
      </c>
    </row>
    <row r="55" spans="1:5">
      <c r="A55" s="77">
        <v>48</v>
      </c>
      <c r="B55" s="77" t="s">
        <v>380</v>
      </c>
      <c r="C55" s="77" t="s">
        <v>860</v>
      </c>
      <c r="D55" s="77" t="s">
        <v>861</v>
      </c>
      <c r="E55" s="79">
        <v>0</v>
      </c>
    </row>
    <row r="56" spans="1:5">
      <c r="A56" s="77">
        <v>49</v>
      </c>
      <c r="B56" s="77" t="s">
        <v>380</v>
      </c>
      <c r="C56" s="77" t="s">
        <v>862</v>
      </c>
      <c r="D56" s="77" t="s">
        <v>863</v>
      </c>
      <c r="E56" s="79">
        <v>0</v>
      </c>
    </row>
    <row r="57" spans="1:5">
      <c r="A57" s="77">
        <v>50</v>
      </c>
      <c r="B57" s="77" t="s">
        <v>380</v>
      </c>
      <c r="C57" s="77" t="s">
        <v>864</v>
      </c>
      <c r="D57" s="77" t="s">
        <v>865</v>
      </c>
      <c r="E57" s="79">
        <v>0</v>
      </c>
    </row>
    <row r="58" spans="1:5">
      <c r="A58" s="77">
        <v>51</v>
      </c>
      <c r="B58" s="77" t="s">
        <v>380</v>
      </c>
      <c r="C58" s="77" t="s">
        <v>866</v>
      </c>
      <c r="D58" s="77" t="s">
        <v>867</v>
      </c>
      <c r="E58" s="79">
        <v>0</v>
      </c>
    </row>
    <row r="59" spans="1:5">
      <c r="A59" s="77">
        <v>52</v>
      </c>
      <c r="B59" s="77" t="s">
        <v>380</v>
      </c>
      <c r="C59" s="77" t="s">
        <v>750</v>
      </c>
      <c r="D59" s="77" t="s">
        <v>67</v>
      </c>
      <c r="E59" s="79">
        <v>0</v>
      </c>
    </row>
    <row r="60" spans="1:5">
      <c r="A60" s="77">
        <v>53</v>
      </c>
      <c r="B60" s="77" t="s">
        <v>380</v>
      </c>
      <c r="C60" s="77" t="s">
        <v>868</v>
      </c>
      <c r="D60" s="77" t="s">
        <v>869</v>
      </c>
      <c r="E60" s="79">
        <v>0</v>
      </c>
    </row>
    <row r="61" spans="1:5">
      <c r="A61" s="77">
        <v>54</v>
      </c>
      <c r="B61" s="77" t="s">
        <v>380</v>
      </c>
      <c r="C61" s="77" t="s">
        <v>870</v>
      </c>
      <c r="D61" s="77" t="s">
        <v>871</v>
      </c>
      <c r="E61" s="79">
        <v>0</v>
      </c>
    </row>
    <row r="62" spans="1:5">
      <c r="A62" s="77">
        <v>55</v>
      </c>
      <c r="B62" s="77" t="s">
        <v>380</v>
      </c>
      <c r="C62" s="77" t="s">
        <v>872</v>
      </c>
      <c r="D62" s="77" t="s">
        <v>873</v>
      </c>
      <c r="E62" s="79">
        <v>0</v>
      </c>
    </row>
    <row r="63" spans="1:5">
      <c r="A63" s="77">
        <v>56</v>
      </c>
      <c r="B63" s="77" t="s">
        <v>380</v>
      </c>
      <c r="C63" s="77" t="s">
        <v>760</v>
      </c>
      <c r="D63" s="77" t="s">
        <v>40</v>
      </c>
      <c r="E63" s="79">
        <v>0</v>
      </c>
    </row>
    <row r="66" spans="2:2">
      <c r="B66" t="s">
        <v>874</v>
      </c>
    </row>
  </sheetData>
  <mergeCells count="6">
    <mergeCell ref="A2:E2"/>
    <mergeCell ref="A5:A7"/>
    <mergeCell ref="B5:B7"/>
    <mergeCell ref="C5:C7"/>
    <mergeCell ref="D5:D7"/>
    <mergeCell ref="E6:E7"/>
  </mergeCells>
  <printOptions horizontalCentered="1"/>
  <pageMargins left="0.66875" right="0.590277777777778" top="0.590277777777778" bottom="0.786805555555556" header="0.314583333333333" footer="0.511805555555556"/>
  <pageSetup paperSize="9" scale="98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0"/>
  <sheetViews>
    <sheetView workbookViewId="0">
      <pane ySplit="6" topLeftCell="A69" activePane="bottomLeft" state="frozen"/>
      <selection/>
      <selection pane="bottomLeft" activeCell="K85" sqref="K85"/>
    </sheetView>
  </sheetViews>
  <sheetFormatPr defaultColWidth="9" defaultRowHeight="13.5" outlineLevelCol="6"/>
  <cols>
    <col min="1" max="1" width="5.125" customWidth="1"/>
    <col min="2" max="2" width="26.125" customWidth="1"/>
    <col min="3" max="3" width="8.875" customWidth="1"/>
    <col min="4" max="4" width="37.875" customWidth="1"/>
    <col min="5" max="5" width="10.875" customWidth="1"/>
    <col min="6" max="7" width="8.875" customWidth="1"/>
  </cols>
  <sheetData>
    <row r="1" s="67" customFormat="1" ht="27" customHeight="1" spans="1:4">
      <c r="A1" s="68" t="s">
        <v>875</v>
      </c>
      <c r="B1" s="69"/>
      <c r="C1" s="69"/>
      <c r="D1" s="70"/>
    </row>
    <row r="2" s="67" customFormat="1" ht="27" spans="1:7">
      <c r="A2" s="71" t="s">
        <v>876</v>
      </c>
      <c r="B2" s="71"/>
      <c r="C2" s="71"/>
      <c r="D2" s="71"/>
      <c r="E2" s="71"/>
      <c r="F2" s="71"/>
      <c r="G2" s="71"/>
    </row>
    <row r="3" s="67" customFormat="1" ht="16" customHeight="1" spans="1:7">
      <c r="A3" s="72"/>
      <c r="D3" s="73"/>
      <c r="E3" s="74"/>
      <c r="G3" s="74"/>
    </row>
    <row r="4" s="67" customFormat="1" ht="16" customHeight="1" spans="1:7">
      <c r="A4" s="72" t="s">
        <v>375</v>
      </c>
      <c r="D4" s="73"/>
      <c r="E4" s="74"/>
      <c r="G4" s="74" t="s">
        <v>26</v>
      </c>
    </row>
    <row r="5" spans="1:7">
      <c r="A5" s="76" t="s">
        <v>376</v>
      </c>
      <c r="B5" s="76" t="s">
        <v>377</v>
      </c>
      <c r="C5" s="76" t="s">
        <v>378</v>
      </c>
      <c r="D5" s="76" t="s">
        <v>877</v>
      </c>
      <c r="E5" s="76" t="s">
        <v>878</v>
      </c>
      <c r="F5" s="76" t="s">
        <v>879</v>
      </c>
      <c r="G5" s="76" t="s">
        <v>879</v>
      </c>
    </row>
    <row r="6" spans="1:7">
      <c r="A6" s="77" t="s">
        <v>376</v>
      </c>
      <c r="B6" s="78" t="s">
        <v>377</v>
      </c>
      <c r="C6" s="77" t="s">
        <v>378</v>
      </c>
      <c r="D6" s="77" t="s">
        <v>877</v>
      </c>
      <c r="E6" s="77" t="s">
        <v>878</v>
      </c>
      <c r="F6" s="77" t="s">
        <v>421</v>
      </c>
      <c r="G6" s="77" t="s">
        <v>722</v>
      </c>
    </row>
    <row r="7" spans="1:7">
      <c r="A7" s="77">
        <v>1</v>
      </c>
      <c r="B7" s="77" t="s">
        <v>380</v>
      </c>
      <c r="C7" s="77" t="s">
        <v>880</v>
      </c>
      <c r="D7" s="77" t="s">
        <v>881</v>
      </c>
      <c r="E7" s="79">
        <v>0</v>
      </c>
      <c r="F7" s="79">
        <v>0</v>
      </c>
      <c r="G7" s="79">
        <v>0</v>
      </c>
    </row>
    <row r="8" spans="1:7">
      <c r="A8" s="77">
        <v>2</v>
      </c>
      <c r="B8" s="77" t="s">
        <v>380</v>
      </c>
      <c r="C8" s="77" t="s">
        <v>882</v>
      </c>
      <c r="D8" s="77" t="s">
        <v>424</v>
      </c>
      <c r="E8" s="79">
        <v>0</v>
      </c>
      <c r="F8" s="79">
        <v>0</v>
      </c>
      <c r="G8" s="79">
        <v>0</v>
      </c>
    </row>
    <row r="9" spans="1:7">
      <c r="A9" s="77">
        <v>3</v>
      </c>
      <c r="B9" s="77" t="s">
        <v>380</v>
      </c>
      <c r="C9" s="77" t="s">
        <v>883</v>
      </c>
      <c r="D9" s="77" t="s">
        <v>425</v>
      </c>
      <c r="E9" s="79">
        <v>0</v>
      </c>
      <c r="F9" s="79">
        <v>0</v>
      </c>
      <c r="G9" s="79">
        <v>0</v>
      </c>
    </row>
    <row r="10" spans="1:7">
      <c r="A10" s="77">
        <v>4</v>
      </c>
      <c r="B10" s="77" t="s">
        <v>380</v>
      </c>
      <c r="C10" s="77" t="s">
        <v>884</v>
      </c>
      <c r="D10" s="77" t="s">
        <v>426</v>
      </c>
      <c r="E10" s="79">
        <v>0</v>
      </c>
      <c r="F10" s="79">
        <v>0</v>
      </c>
      <c r="G10" s="79">
        <v>0</v>
      </c>
    </row>
    <row r="11" spans="1:7">
      <c r="A11" s="77">
        <v>5</v>
      </c>
      <c r="B11" s="77" t="s">
        <v>380</v>
      </c>
      <c r="C11" s="77" t="s">
        <v>724</v>
      </c>
      <c r="D11" s="77" t="s">
        <v>427</v>
      </c>
      <c r="E11" s="79">
        <v>0</v>
      </c>
      <c r="F11" s="79">
        <v>0</v>
      </c>
      <c r="G11" s="79">
        <v>0</v>
      </c>
    </row>
    <row r="12" spans="1:7">
      <c r="A12" s="77">
        <v>6</v>
      </c>
      <c r="B12" s="77" t="s">
        <v>380</v>
      </c>
      <c r="C12" s="77" t="s">
        <v>885</v>
      </c>
      <c r="D12" s="77" t="s">
        <v>886</v>
      </c>
      <c r="E12" s="79">
        <v>0</v>
      </c>
      <c r="F12" s="79">
        <v>0</v>
      </c>
      <c r="G12" s="79">
        <v>0</v>
      </c>
    </row>
    <row r="13" spans="1:7">
      <c r="A13" s="77">
        <v>7</v>
      </c>
      <c r="B13" s="77" t="s">
        <v>380</v>
      </c>
      <c r="C13" s="77" t="s">
        <v>725</v>
      </c>
      <c r="D13" s="77" t="s">
        <v>429</v>
      </c>
      <c r="E13" s="79">
        <v>0</v>
      </c>
      <c r="F13" s="79">
        <v>0</v>
      </c>
      <c r="G13" s="79">
        <v>0</v>
      </c>
    </row>
    <row r="14" spans="1:7">
      <c r="A14" s="77">
        <v>8</v>
      </c>
      <c r="B14" s="77" t="s">
        <v>380</v>
      </c>
      <c r="C14" s="77" t="s">
        <v>887</v>
      </c>
      <c r="D14" s="77" t="s">
        <v>430</v>
      </c>
      <c r="E14" s="79">
        <v>0</v>
      </c>
      <c r="F14" s="79">
        <v>0</v>
      </c>
      <c r="G14" s="79">
        <v>0</v>
      </c>
    </row>
    <row r="15" spans="1:7">
      <c r="A15" s="77">
        <v>9</v>
      </c>
      <c r="B15" s="77" t="s">
        <v>380</v>
      </c>
      <c r="C15" s="77" t="s">
        <v>888</v>
      </c>
      <c r="D15" s="77" t="s">
        <v>431</v>
      </c>
      <c r="E15" s="79">
        <v>0</v>
      </c>
      <c r="F15" s="79">
        <v>0</v>
      </c>
      <c r="G15" s="79">
        <v>0</v>
      </c>
    </row>
    <row r="16" spans="1:7">
      <c r="A16" s="77">
        <v>10</v>
      </c>
      <c r="B16" s="77" t="s">
        <v>380</v>
      </c>
      <c r="C16" s="77" t="s">
        <v>889</v>
      </c>
      <c r="D16" s="77" t="s">
        <v>432</v>
      </c>
      <c r="E16" s="79">
        <v>0</v>
      </c>
      <c r="F16" s="79">
        <v>0</v>
      </c>
      <c r="G16" s="79">
        <v>0</v>
      </c>
    </row>
    <row r="17" spans="1:7">
      <c r="A17" s="77">
        <v>11</v>
      </c>
      <c r="B17" s="77" t="s">
        <v>380</v>
      </c>
      <c r="C17" s="77" t="s">
        <v>726</v>
      </c>
      <c r="D17" s="77" t="s">
        <v>433</v>
      </c>
      <c r="E17" s="79">
        <v>0</v>
      </c>
      <c r="F17" s="79">
        <v>0</v>
      </c>
      <c r="G17" s="79">
        <v>0</v>
      </c>
    </row>
    <row r="18" spans="1:7">
      <c r="A18" s="77">
        <v>12</v>
      </c>
      <c r="B18" s="77" t="s">
        <v>380</v>
      </c>
      <c r="C18" s="77" t="s">
        <v>727</v>
      </c>
      <c r="D18" s="77" t="s">
        <v>434</v>
      </c>
      <c r="E18" s="79">
        <v>0</v>
      </c>
      <c r="F18" s="79">
        <v>0</v>
      </c>
      <c r="G18" s="79">
        <v>0</v>
      </c>
    </row>
    <row r="19" spans="1:7">
      <c r="A19" s="77">
        <v>13</v>
      </c>
      <c r="B19" s="77" t="s">
        <v>380</v>
      </c>
      <c r="C19" s="77" t="s">
        <v>890</v>
      </c>
      <c r="D19" s="77" t="s">
        <v>435</v>
      </c>
      <c r="E19" s="79">
        <v>0</v>
      </c>
      <c r="F19" s="79">
        <v>0</v>
      </c>
      <c r="G19" s="79">
        <v>0</v>
      </c>
    </row>
    <row r="20" spans="1:7">
      <c r="A20" s="77">
        <v>14</v>
      </c>
      <c r="B20" s="77" t="s">
        <v>380</v>
      </c>
      <c r="C20" s="77" t="s">
        <v>891</v>
      </c>
      <c r="D20" s="77" t="s">
        <v>436</v>
      </c>
      <c r="E20" s="79">
        <v>0</v>
      </c>
      <c r="F20" s="79">
        <v>0</v>
      </c>
      <c r="G20" s="79">
        <v>0</v>
      </c>
    </row>
    <row r="21" spans="1:7">
      <c r="A21" s="77">
        <v>15</v>
      </c>
      <c r="B21" s="77" t="s">
        <v>380</v>
      </c>
      <c r="C21" s="77" t="s">
        <v>728</v>
      </c>
      <c r="D21" s="77" t="s">
        <v>437</v>
      </c>
      <c r="E21" s="79">
        <v>0</v>
      </c>
      <c r="F21" s="79">
        <v>0</v>
      </c>
      <c r="G21" s="79">
        <v>0</v>
      </c>
    </row>
    <row r="22" spans="1:7">
      <c r="A22" s="77">
        <v>16</v>
      </c>
      <c r="B22" s="77" t="s">
        <v>380</v>
      </c>
      <c r="C22" s="77" t="s">
        <v>729</v>
      </c>
      <c r="D22" s="77" t="s">
        <v>438</v>
      </c>
      <c r="E22" s="79">
        <v>0</v>
      </c>
      <c r="F22" s="79">
        <v>0</v>
      </c>
      <c r="G22" s="79">
        <v>0</v>
      </c>
    </row>
    <row r="23" spans="1:7">
      <c r="A23" s="77">
        <v>17</v>
      </c>
      <c r="B23" s="77" t="s">
        <v>380</v>
      </c>
      <c r="C23" s="77" t="s">
        <v>892</v>
      </c>
      <c r="D23" s="77" t="s">
        <v>893</v>
      </c>
      <c r="E23" s="79">
        <v>0</v>
      </c>
      <c r="F23" s="79">
        <v>0</v>
      </c>
      <c r="G23" s="79">
        <v>0</v>
      </c>
    </row>
    <row r="24" spans="1:7">
      <c r="A24" s="77">
        <v>18</v>
      </c>
      <c r="B24" s="77" t="s">
        <v>380</v>
      </c>
      <c r="C24" s="77" t="s">
        <v>894</v>
      </c>
      <c r="D24" s="77" t="s">
        <v>440</v>
      </c>
      <c r="E24" s="79">
        <v>0</v>
      </c>
      <c r="F24" s="79">
        <v>0</v>
      </c>
      <c r="G24" s="79">
        <v>0</v>
      </c>
    </row>
    <row r="25" spans="1:7">
      <c r="A25" s="77">
        <v>19</v>
      </c>
      <c r="B25" s="77" t="s">
        <v>380</v>
      </c>
      <c r="C25" s="77" t="s">
        <v>730</v>
      </c>
      <c r="D25" s="77" t="s">
        <v>441</v>
      </c>
      <c r="E25" s="79">
        <v>0</v>
      </c>
      <c r="F25" s="79">
        <v>0</v>
      </c>
      <c r="G25" s="79">
        <v>0</v>
      </c>
    </row>
    <row r="26" spans="1:7">
      <c r="A26" s="77">
        <v>20</v>
      </c>
      <c r="B26" s="77" t="s">
        <v>380</v>
      </c>
      <c r="C26" s="77" t="s">
        <v>731</v>
      </c>
      <c r="D26" s="77" t="s">
        <v>442</v>
      </c>
      <c r="E26" s="79">
        <v>0</v>
      </c>
      <c r="F26" s="79">
        <v>0</v>
      </c>
      <c r="G26" s="79">
        <v>0</v>
      </c>
    </row>
    <row r="27" spans="1:7">
      <c r="A27" s="77">
        <v>21</v>
      </c>
      <c r="B27" s="77" t="s">
        <v>380</v>
      </c>
      <c r="C27" s="77" t="s">
        <v>732</v>
      </c>
      <c r="D27" s="77" t="s">
        <v>443</v>
      </c>
      <c r="E27" s="79">
        <v>0</v>
      </c>
      <c r="F27" s="79">
        <v>0</v>
      </c>
      <c r="G27" s="79">
        <v>0</v>
      </c>
    </row>
    <row r="28" spans="1:7">
      <c r="A28" s="77">
        <v>22</v>
      </c>
      <c r="B28" s="77" t="s">
        <v>380</v>
      </c>
      <c r="C28" s="77" t="s">
        <v>733</v>
      </c>
      <c r="D28" s="77" t="s">
        <v>444</v>
      </c>
      <c r="E28" s="79">
        <v>0</v>
      </c>
      <c r="F28" s="79">
        <v>0</v>
      </c>
      <c r="G28" s="79">
        <v>0</v>
      </c>
    </row>
    <row r="29" spans="1:7">
      <c r="A29" s="77">
        <v>23</v>
      </c>
      <c r="B29" s="77" t="s">
        <v>380</v>
      </c>
      <c r="C29" s="77" t="s">
        <v>734</v>
      </c>
      <c r="D29" s="77" t="s">
        <v>445</v>
      </c>
      <c r="E29" s="79">
        <v>0</v>
      </c>
      <c r="F29" s="79">
        <v>0</v>
      </c>
      <c r="G29" s="79">
        <v>0</v>
      </c>
    </row>
    <row r="30" spans="1:7">
      <c r="A30" s="77">
        <v>24</v>
      </c>
      <c r="B30" s="77" t="s">
        <v>380</v>
      </c>
      <c r="C30" s="77" t="s">
        <v>735</v>
      </c>
      <c r="D30" s="77" t="s">
        <v>446</v>
      </c>
      <c r="E30" s="79">
        <v>0</v>
      </c>
      <c r="F30" s="79">
        <v>0</v>
      </c>
      <c r="G30" s="79">
        <v>0</v>
      </c>
    </row>
    <row r="31" spans="1:7">
      <c r="A31" s="77">
        <v>25</v>
      </c>
      <c r="B31" s="77" t="s">
        <v>380</v>
      </c>
      <c r="C31" s="77" t="s">
        <v>895</v>
      </c>
      <c r="D31" s="77" t="s">
        <v>896</v>
      </c>
      <c r="E31" s="79">
        <v>0</v>
      </c>
      <c r="F31" s="79">
        <v>0</v>
      </c>
      <c r="G31" s="79">
        <v>0</v>
      </c>
    </row>
    <row r="32" spans="1:7">
      <c r="A32" s="77">
        <v>26</v>
      </c>
      <c r="B32" s="77" t="s">
        <v>380</v>
      </c>
      <c r="C32" s="77" t="s">
        <v>897</v>
      </c>
      <c r="D32" s="77" t="s">
        <v>440</v>
      </c>
      <c r="E32" s="79">
        <v>0</v>
      </c>
      <c r="F32" s="79">
        <v>0</v>
      </c>
      <c r="G32" s="79">
        <v>0</v>
      </c>
    </row>
    <row r="33" spans="1:7">
      <c r="A33" s="77">
        <v>27</v>
      </c>
      <c r="B33" s="77" t="s">
        <v>380</v>
      </c>
      <c r="C33" s="77" t="s">
        <v>736</v>
      </c>
      <c r="D33" s="77" t="s">
        <v>441</v>
      </c>
      <c r="E33" s="79">
        <v>0</v>
      </c>
      <c r="F33" s="79">
        <v>0</v>
      </c>
      <c r="G33" s="79">
        <v>0</v>
      </c>
    </row>
    <row r="34" spans="1:7">
      <c r="A34" s="77">
        <v>28</v>
      </c>
      <c r="B34" s="77" t="s">
        <v>380</v>
      </c>
      <c r="C34" s="77" t="s">
        <v>898</v>
      </c>
      <c r="D34" s="77" t="s">
        <v>442</v>
      </c>
      <c r="E34" s="79">
        <v>0</v>
      </c>
      <c r="F34" s="79">
        <v>0</v>
      </c>
      <c r="G34" s="79">
        <v>0</v>
      </c>
    </row>
    <row r="35" spans="1:7">
      <c r="A35" s="77">
        <v>29</v>
      </c>
      <c r="B35" s="77" t="s">
        <v>380</v>
      </c>
      <c r="C35" s="77" t="s">
        <v>899</v>
      </c>
      <c r="D35" s="77" t="s">
        <v>444</v>
      </c>
      <c r="E35" s="79">
        <v>0</v>
      </c>
      <c r="F35" s="79">
        <v>0</v>
      </c>
      <c r="G35" s="79">
        <v>0</v>
      </c>
    </row>
    <row r="36" spans="1:7">
      <c r="A36" s="77">
        <v>30</v>
      </c>
      <c r="B36" s="77" t="s">
        <v>380</v>
      </c>
      <c r="C36" s="77" t="s">
        <v>900</v>
      </c>
      <c r="D36" s="77" t="s">
        <v>445</v>
      </c>
      <c r="E36" s="79">
        <v>0</v>
      </c>
      <c r="F36" s="79">
        <v>0</v>
      </c>
      <c r="G36" s="79">
        <v>0</v>
      </c>
    </row>
    <row r="37" spans="1:7">
      <c r="A37" s="77">
        <v>31</v>
      </c>
      <c r="B37" s="77" t="s">
        <v>380</v>
      </c>
      <c r="C37" s="77" t="s">
        <v>901</v>
      </c>
      <c r="D37" s="77" t="s">
        <v>446</v>
      </c>
      <c r="E37" s="79">
        <v>0</v>
      </c>
      <c r="F37" s="79">
        <v>0</v>
      </c>
      <c r="G37" s="79">
        <v>0</v>
      </c>
    </row>
    <row r="38" spans="1:7">
      <c r="A38" s="77">
        <v>32</v>
      </c>
      <c r="B38" s="77" t="s">
        <v>380</v>
      </c>
      <c r="C38" s="77" t="s">
        <v>902</v>
      </c>
      <c r="D38" s="77" t="s">
        <v>903</v>
      </c>
      <c r="E38" s="79">
        <v>0</v>
      </c>
      <c r="F38" s="79">
        <v>0</v>
      </c>
      <c r="G38" s="79">
        <v>0</v>
      </c>
    </row>
    <row r="39" spans="1:7">
      <c r="A39" s="77">
        <v>33</v>
      </c>
      <c r="B39" s="77" t="s">
        <v>380</v>
      </c>
      <c r="C39" s="77" t="s">
        <v>904</v>
      </c>
      <c r="D39" s="77" t="s">
        <v>449</v>
      </c>
      <c r="E39" s="79">
        <v>0</v>
      </c>
      <c r="F39" s="79">
        <v>0</v>
      </c>
      <c r="G39" s="79">
        <v>0</v>
      </c>
    </row>
    <row r="40" spans="1:7">
      <c r="A40" s="77">
        <v>34</v>
      </c>
      <c r="B40" s="77" t="s">
        <v>380</v>
      </c>
      <c r="C40" s="77" t="s">
        <v>737</v>
      </c>
      <c r="D40" s="77" t="s">
        <v>450</v>
      </c>
      <c r="E40" s="79">
        <v>0</v>
      </c>
      <c r="F40" s="79">
        <v>0</v>
      </c>
      <c r="G40" s="79">
        <v>0</v>
      </c>
    </row>
    <row r="41" spans="1:7">
      <c r="A41" s="77">
        <v>35</v>
      </c>
      <c r="B41" s="77" t="s">
        <v>380</v>
      </c>
      <c r="C41" s="77" t="s">
        <v>905</v>
      </c>
      <c r="D41" s="77" t="s">
        <v>451</v>
      </c>
      <c r="E41" s="79">
        <v>0</v>
      </c>
      <c r="F41" s="79">
        <v>0</v>
      </c>
      <c r="G41" s="79">
        <v>0</v>
      </c>
    </row>
    <row r="42" spans="1:7">
      <c r="A42" s="77">
        <v>36</v>
      </c>
      <c r="B42" s="77" t="s">
        <v>380</v>
      </c>
      <c r="C42" s="77" t="s">
        <v>906</v>
      </c>
      <c r="D42" s="77" t="s">
        <v>907</v>
      </c>
      <c r="E42" s="79">
        <v>0</v>
      </c>
      <c r="F42" s="79">
        <v>0</v>
      </c>
      <c r="G42" s="79">
        <v>0</v>
      </c>
    </row>
    <row r="43" spans="1:7">
      <c r="A43" s="77">
        <v>37</v>
      </c>
      <c r="B43" s="77" t="s">
        <v>380</v>
      </c>
      <c r="C43" s="77" t="s">
        <v>908</v>
      </c>
      <c r="D43" s="77" t="s">
        <v>453</v>
      </c>
      <c r="E43" s="79">
        <v>0</v>
      </c>
      <c r="F43" s="79">
        <v>0</v>
      </c>
      <c r="G43" s="79">
        <v>0</v>
      </c>
    </row>
    <row r="44" spans="1:7">
      <c r="A44" s="77">
        <v>38</v>
      </c>
      <c r="B44" s="77" t="s">
        <v>380</v>
      </c>
      <c r="C44" s="77" t="s">
        <v>909</v>
      </c>
      <c r="D44" s="77" t="s">
        <v>454</v>
      </c>
      <c r="E44" s="79">
        <v>0</v>
      </c>
      <c r="F44" s="79">
        <v>0</v>
      </c>
      <c r="G44" s="79">
        <v>0</v>
      </c>
    </row>
    <row r="45" spans="1:7">
      <c r="A45" s="77">
        <v>39</v>
      </c>
      <c r="B45" s="77" t="s">
        <v>380</v>
      </c>
      <c r="C45" s="77" t="s">
        <v>910</v>
      </c>
      <c r="D45" s="77" t="s">
        <v>911</v>
      </c>
      <c r="E45" s="79">
        <v>0</v>
      </c>
      <c r="F45" s="79">
        <v>0</v>
      </c>
      <c r="G45" s="79">
        <v>0</v>
      </c>
    </row>
    <row r="46" spans="1:7">
      <c r="A46" s="77">
        <v>40</v>
      </c>
      <c r="B46" s="77" t="s">
        <v>380</v>
      </c>
      <c r="C46" s="77" t="s">
        <v>739</v>
      </c>
      <c r="D46" s="77" t="s">
        <v>456</v>
      </c>
      <c r="E46" s="79">
        <v>0</v>
      </c>
      <c r="F46" s="79">
        <v>0</v>
      </c>
      <c r="G46" s="79">
        <v>0</v>
      </c>
    </row>
    <row r="47" spans="1:7">
      <c r="A47" s="77">
        <v>41</v>
      </c>
      <c r="B47" s="77" t="s">
        <v>380</v>
      </c>
      <c r="C47" s="77" t="s">
        <v>912</v>
      </c>
      <c r="D47" s="77" t="s">
        <v>457</v>
      </c>
      <c r="E47" s="79">
        <v>0</v>
      </c>
      <c r="F47" s="79">
        <v>0</v>
      </c>
      <c r="G47" s="79">
        <v>0</v>
      </c>
    </row>
    <row r="48" spans="1:7">
      <c r="A48" s="77">
        <v>42</v>
      </c>
      <c r="B48" s="77" t="s">
        <v>380</v>
      </c>
      <c r="C48" s="77" t="s">
        <v>740</v>
      </c>
      <c r="D48" s="77" t="s">
        <v>458</v>
      </c>
      <c r="E48" s="79">
        <v>0</v>
      </c>
      <c r="F48" s="79">
        <v>0</v>
      </c>
      <c r="G48" s="79">
        <v>0</v>
      </c>
    </row>
    <row r="49" spans="1:7">
      <c r="A49" s="77">
        <v>43</v>
      </c>
      <c r="B49" s="77" t="s">
        <v>380</v>
      </c>
      <c r="C49" s="77" t="s">
        <v>913</v>
      </c>
      <c r="D49" s="77" t="s">
        <v>914</v>
      </c>
      <c r="E49" s="79">
        <v>0</v>
      </c>
      <c r="F49" s="79">
        <v>0</v>
      </c>
      <c r="G49" s="79">
        <v>0</v>
      </c>
    </row>
    <row r="50" spans="1:7">
      <c r="A50" s="77">
        <v>44</v>
      </c>
      <c r="B50" s="77" t="s">
        <v>380</v>
      </c>
      <c r="C50" s="77" t="s">
        <v>915</v>
      </c>
      <c r="D50" s="77" t="s">
        <v>460</v>
      </c>
      <c r="E50" s="79">
        <v>0</v>
      </c>
      <c r="F50" s="79">
        <v>0</v>
      </c>
      <c r="G50" s="79">
        <v>0</v>
      </c>
    </row>
    <row r="51" spans="1:7">
      <c r="A51" s="77">
        <v>45</v>
      </c>
      <c r="B51" s="77" t="s">
        <v>380</v>
      </c>
      <c r="C51" s="77" t="s">
        <v>916</v>
      </c>
      <c r="D51" s="77" t="s">
        <v>461</v>
      </c>
      <c r="E51" s="79">
        <v>0</v>
      </c>
      <c r="F51" s="79">
        <v>0</v>
      </c>
      <c r="G51" s="79">
        <v>0</v>
      </c>
    </row>
    <row r="52" spans="1:7">
      <c r="A52" s="77">
        <v>46</v>
      </c>
      <c r="B52" s="77" t="s">
        <v>380</v>
      </c>
      <c r="C52" s="77" t="s">
        <v>917</v>
      </c>
      <c r="D52" s="77" t="s">
        <v>462</v>
      </c>
      <c r="E52" s="79">
        <v>0</v>
      </c>
      <c r="F52" s="79">
        <v>0</v>
      </c>
      <c r="G52" s="79">
        <v>0</v>
      </c>
    </row>
    <row r="53" spans="1:7">
      <c r="A53" s="77">
        <v>47</v>
      </c>
      <c r="B53" s="77" t="s">
        <v>380</v>
      </c>
      <c r="C53" s="77" t="s">
        <v>918</v>
      </c>
      <c r="D53" s="77" t="s">
        <v>463</v>
      </c>
      <c r="E53" s="79">
        <v>0</v>
      </c>
      <c r="F53" s="79">
        <v>0</v>
      </c>
      <c r="G53" s="79">
        <v>0</v>
      </c>
    </row>
    <row r="54" spans="1:7">
      <c r="A54" s="77">
        <v>48</v>
      </c>
      <c r="B54" s="77" t="s">
        <v>380</v>
      </c>
      <c r="C54" s="77" t="s">
        <v>919</v>
      </c>
      <c r="D54" s="77" t="s">
        <v>920</v>
      </c>
      <c r="E54" s="79">
        <v>0</v>
      </c>
      <c r="F54" s="79">
        <v>0</v>
      </c>
      <c r="G54" s="79">
        <v>0</v>
      </c>
    </row>
    <row r="55" spans="1:7">
      <c r="A55" s="77">
        <v>49</v>
      </c>
      <c r="B55" s="77" t="s">
        <v>380</v>
      </c>
      <c r="C55" s="77" t="s">
        <v>742</v>
      </c>
      <c r="D55" s="77" t="s">
        <v>465</v>
      </c>
      <c r="E55" s="79">
        <v>0</v>
      </c>
      <c r="F55" s="79">
        <v>0</v>
      </c>
      <c r="G55" s="79">
        <v>0</v>
      </c>
    </row>
    <row r="56" spans="1:7">
      <c r="A56" s="77">
        <v>50</v>
      </c>
      <c r="B56" s="77" t="s">
        <v>380</v>
      </c>
      <c r="C56" s="77" t="s">
        <v>921</v>
      </c>
      <c r="D56" s="77" t="s">
        <v>466</v>
      </c>
      <c r="E56" s="79">
        <v>0</v>
      </c>
      <c r="F56" s="79">
        <v>0</v>
      </c>
      <c r="G56" s="79">
        <v>0</v>
      </c>
    </row>
    <row r="57" spans="1:7">
      <c r="A57" s="77">
        <v>51</v>
      </c>
      <c r="B57" s="77" t="s">
        <v>380</v>
      </c>
      <c r="C57" s="77" t="s">
        <v>922</v>
      </c>
      <c r="D57" s="77" t="s">
        <v>467</v>
      </c>
      <c r="E57" s="79">
        <v>0</v>
      </c>
      <c r="F57" s="79">
        <v>0</v>
      </c>
      <c r="G57" s="79">
        <v>0</v>
      </c>
    </row>
    <row r="58" spans="1:7">
      <c r="A58" s="77">
        <v>52</v>
      </c>
      <c r="B58" s="77" t="s">
        <v>380</v>
      </c>
      <c r="C58" s="77" t="s">
        <v>923</v>
      </c>
      <c r="D58" s="77" t="s">
        <v>468</v>
      </c>
      <c r="E58" s="79">
        <v>0</v>
      </c>
      <c r="F58" s="79">
        <v>0</v>
      </c>
      <c r="G58" s="79">
        <v>0</v>
      </c>
    </row>
    <row r="59" spans="1:7">
      <c r="A59" s="77">
        <v>53</v>
      </c>
      <c r="B59" s="77" t="s">
        <v>380</v>
      </c>
      <c r="C59" s="77" t="s">
        <v>743</v>
      </c>
      <c r="D59" s="77" t="s">
        <v>469</v>
      </c>
      <c r="E59" s="79">
        <v>0</v>
      </c>
      <c r="F59" s="79">
        <v>0</v>
      </c>
      <c r="G59" s="79">
        <v>0</v>
      </c>
    </row>
    <row r="60" spans="1:7">
      <c r="A60" s="77">
        <v>54</v>
      </c>
      <c r="B60" s="77" t="s">
        <v>380</v>
      </c>
      <c r="C60" s="77" t="s">
        <v>924</v>
      </c>
      <c r="D60" s="77" t="s">
        <v>925</v>
      </c>
      <c r="E60" s="79">
        <v>0</v>
      </c>
      <c r="F60" s="79">
        <v>0</v>
      </c>
      <c r="G60" s="79">
        <v>0</v>
      </c>
    </row>
    <row r="61" spans="1:7">
      <c r="A61" s="77">
        <v>55</v>
      </c>
      <c r="B61" s="77" t="s">
        <v>380</v>
      </c>
      <c r="C61" s="77" t="s">
        <v>926</v>
      </c>
      <c r="D61" s="77" t="s">
        <v>471</v>
      </c>
      <c r="E61" s="79">
        <v>0</v>
      </c>
      <c r="F61" s="79">
        <v>0</v>
      </c>
      <c r="G61" s="79">
        <v>0</v>
      </c>
    </row>
    <row r="62" spans="1:7">
      <c r="A62" s="77">
        <v>56</v>
      </c>
      <c r="B62" s="77" t="s">
        <v>380</v>
      </c>
      <c r="C62" s="77" t="s">
        <v>927</v>
      </c>
      <c r="D62" s="77" t="s">
        <v>242</v>
      </c>
      <c r="E62" s="79">
        <v>0</v>
      </c>
      <c r="F62" s="79">
        <v>0</v>
      </c>
      <c r="G62" s="79">
        <v>0</v>
      </c>
    </row>
    <row r="63" spans="1:7">
      <c r="A63" s="77">
        <v>57</v>
      </c>
      <c r="B63" s="77" t="s">
        <v>380</v>
      </c>
      <c r="C63" s="77" t="s">
        <v>928</v>
      </c>
      <c r="D63" s="77" t="s">
        <v>472</v>
      </c>
      <c r="E63" s="79">
        <v>0</v>
      </c>
      <c r="F63" s="79">
        <v>0</v>
      </c>
      <c r="G63" s="79">
        <v>0</v>
      </c>
    </row>
    <row r="64" spans="1:7">
      <c r="A64" s="77">
        <v>58</v>
      </c>
      <c r="B64" s="77" t="s">
        <v>380</v>
      </c>
      <c r="C64" s="77" t="s">
        <v>929</v>
      </c>
      <c r="D64" s="77" t="s">
        <v>930</v>
      </c>
      <c r="E64" s="79">
        <v>0</v>
      </c>
      <c r="F64" s="79">
        <v>0</v>
      </c>
      <c r="G64" s="79">
        <v>0</v>
      </c>
    </row>
    <row r="65" spans="1:7">
      <c r="A65" s="77">
        <v>59</v>
      </c>
      <c r="B65" s="77" t="s">
        <v>380</v>
      </c>
      <c r="C65" s="77" t="s">
        <v>745</v>
      </c>
      <c r="D65" s="77" t="s">
        <v>474</v>
      </c>
      <c r="E65" s="79">
        <v>0</v>
      </c>
      <c r="F65" s="79">
        <v>0</v>
      </c>
      <c r="G65" s="79">
        <v>0</v>
      </c>
    </row>
    <row r="66" spans="1:7">
      <c r="A66" s="77">
        <v>60</v>
      </c>
      <c r="B66" s="77" t="s">
        <v>380</v>
      </c>
      <c r="C66" s="77" t="s">
        <v>931</v>
      </c>
      <c r="D66" s="77" t="s">
        <v>475</v>
      </c>
      <c r="E66" s="79">
        <v>0</v>
      </c>
      <c r="F66" s="79">
        <v>0</v>
      </c>
      <c r="G66" s="79">
        <v>0</v>
      </c>
    </row>
    <row r="67" spans="1:7">
      <c r="A67" s="77">
        <v>61</v>
      </c>
      <c r="B67" s="77" t="s">
        <v>380</v>
      </c>
      <c r="C67" s="77" t="s">
        <v>746</v>
      </c>
      <c r="D67" s="77" t="s">
        <v>476</v>
      </c>
      <c r="E67" s="79">
        <v>0</v>
      </c>
      <c r="F67" s="79">
        <v>0</v>
      </c>
      <c r="G67" s="79">
        <v>0</v>
      </c>
    </row>
    <row r="68" spans="1:7">
      <c r="A68" s="77">
        <v>62</v>
      </c>
      <c r="B68" s="77" t="s">
        <v>380</v>
      </c>
      <c r="C68" s="77" t="s">
        <v>932</v>
      </c>
      <c r="D68" s="77" t="s">
        <v>477</v>
      </c>
      <c r="E68" s="79">
        <v>0</v>
      </c>
      <c r="F68" s="79">
        <v>0</v>
      </c>
      <c r="G68" s="79">
        <v>0</v>
      </c>
    </row>
    <row r="69" spans="1:7">
      <c r="A69" s="77">
        <v>63</v>
      </c>
      <c r="B69" s="77" t="s">
        <v>380</v>
      </c>
      <c r="C69" s="77" t="s">
        <v>933</v>
      </c>
      <c r="D69" s="77" t="s">
        <v>368</v>
      </c>
      <c r="E69" s="79">
        <v>0</v>
      </c>
      <c r="F69" s="79">
        <v>0</v>
      </c>
      <c r="G69" s="79">
        <v>0</v>
      </c>
    </row>
    <row r="70" spans="1:7">
      <c r="A70" s="77">
        <v>64</v>
      </c>
      <c r="B70" s="77" t="s">
        <v>380</v>
      </c>
      <c r="C70" s="77" t="s">
        <v>934</v>
      </c>
      <c r="D70" s="77" t="s">
        <v>479</v>
      </c>
      <c r="E70" s="79">
        <v>0</v>
      </c>
      <c r="F70" s="79">
        <v>0</v>
      </c>
      <c r="G70" s="79">
        <v>0</v>
      </c>
    </row>
    <row r="71" spans="1:7">
      <c r="A71" s="77">
        <v>65</v>
      </c>
      <c r="B71" s="77" t="s">
        <v>380</v>
      </c>
      <c r="C71" s="77" t="s">
        <v>935</v>
      </c>
      <c r="D71" s="77" t="s">
        <v>480</v>
      </c>
      <c r="E71" s="79">
        <v>0</v>
      </c>
      <c r="F71" s="79">
        <v>0</v>
      </c>
      <c r="G71" s="79">
        <v>0</v>
      </c>
    </row>
    <row r="72" spans="1:7">
      <c r="A72" s="77">
        <v>66</v>
      </c>
      <c r="B72" s="77" t="s">
        <v>380</v>
      </c>
      <c r="C72" s="77" t="s">
        <v>936</v>
      </c>
      <c r="D72" s="77" t="s">
        <v>361</v>
      </c>
      <c r="E72" s="79">
        <v>0</v>
      </c>
      <c r="F72" s="79">
        <v>0</v>
      </c>
      <c r="G72" s="79">
        <v>0</v>
      </c>
    </row>
    <row r="73" spans="1:7">
      <c r="A73" s="77">
        <v>67</v>
      </c>
      <c r="B73" s="77" t="s">
        <v>380</v>
      </c>
      <c r="C73" s="77" t="s">
        <v>937</v>
      </c>
      <c r="D73" s="77" t="s">
        <v>482</v>
      </c>
      <c r="E73" s="79">
        <v>0</v>
      </c>
      <c r="F73" s="79">
        <v>0</v>
      </c>
      <c r="G73" s="79">
        <v>0</v>
      </c>
    </row>
    <row r="74" spans="1:7">
      <c r="A74" s="77">
        <v>68</v>
      </c>
      <c r="B74" s="77" t="s">
        <v>380</v>
      </c>
      <c r="C74" s="77" t="s">
        <v>938</v>
      </c>
      <c r="D74" s="77" t="s">
        <v>483</v>
      </c>
      <c r="E74" s="79">
        <v>0</v>
      </c>
      <c r="F74" s="79">
        <v>0</v>
      </c>
      <c r="G74" s="79">
        <v>0</v>
      </c>
    </row>
    <row r="75" spans="1:7">
      <c r="A75" s="77">
        <v>69</v>
      </c>
      <c r="B75" s="77" t="s">
        <v>380</v>
      </c>
      <c r="C75" s="77" t="s">
        <v>939</v>
      </c>
      <c r="D75" s="77" t="s">
        <v>365</v>
      </c>
      <c r="E75" s="79">
        <v>0</v>
      </c>
      <c r="F75" s="79">
        <v>0</v>
      </c>
      <c r="G75" s="79">
        <v>0</v>
      </c>
    </row>
    <row r="76" spans="1:7">
      <c r="A76" s="77">
        <v>70</v>
      </c>
      <c r="B76" s="77" t="s">
        <v>380</v>
      </c>
      <c r="C76" s="77" t="s">
        <v>940</v>
      </c>
      <c r="D76" s="77" t="s">
        <v>367</v>
      </c>
      <c r="E76" s="79">
        <v>0</v>
      </c>
      <c r="F76" s="79">
        <v>0</v>
      </c>
      <c r="G76" s="79">
        <v>0</v>
      </c>
    </row>
    <row r="77" spans="1:7">
      <c r="A77" s="77">
        <v>71</v>
      </c>
      <c r="B77" s="77" t="s">
        <v>380</v>
      </c>
      <c r="C77" s="77" t="s">
        <v>941</v>
      </c>
      <c r="D77" s="77" t="s">
        <v>484</v>
      </c>
      <c r="E77" s="79">
        <v>0</v>
      </c>
      <c r="F77" s="79">
        <v>0</v>
      </c>
      <c r="G77" s="79">
        <v>0</v>
      </c>
    </row>
    <row r="78" spans="1:7">
      <c r="A78" s="77">
        <v>72</v>
      </c>
      <c r="B78" s="77" t="s">
        <v>380</v>
      </c>
      <c r="C78" s="77" t="s">
        <v>942</v>
      </c>
      <c r="D78" s="77" t="s">
        <v>943</v>
      </c>
      <c r="E78" s="79">
        <v>0</v>
      </c>
      <c r="F78" s="79">
        <v>0</v>
      </c>
      <c r="G78" s="79">
        <v>0</v>
      </c>
    </row>
    <row r="79" spans="1:7">
      <c r="A79" s="77">
        <v>73</v>
      </c>
      <c r="B79" s="77" t="s">
        <v>380</v>
      </c>
      <c r="C79" s="77" t="s">
        <v>944</v>
      </c>
      <c r="D79" s="77" t="s">
        <v>487</v>
      </c>
      <c r="E79" s="79">
        <v>0</v>
      </c>
      <c r="F79" s="79">
        <v>0</v>
      </c>
      <c r="G79" s="79">
        <v>0</v>
      </c>
    </row>
    <row r="80" spans="1:7">
      <c r="A80" s="77">
        <v>74</v>
      </c>
      <c r="B80" s="77" t="s">
        <v>380</v>
      </c>
      <c r="C80" s="77" t="s">
        <v>945</v>
      </c>
      <c r="D80" s="77" t="s">
        <v>488</v>
      </c>
      <c r="E80" s="79">
        <v>0</v>
      </c>
      <c r="F80" s="79">
        <v>0</v>
      </c>
      <c r="G80" s="79">
        <v>0</v>
      </c>
    </row>
    <row r="81" spans="1:7">
      <c r="A81" s="77">
        <v>75</v>
      </c>
      <c r="B81" s="77" t="s">
        <v>380</v>
      </c>
      <c r="C81" s="77" t="s">
        <v>946</v>
      </c>
      <c r="D81" s="77" t="s">
        <v>355</v>
      </c>
      <c r="E81" s="79">
        <v>0</v>
      </c>
      <c r="F81" s="79">
        <v>0</v>
      </c>
      <c r="G81" s="79">
        <v>0</v>
      </c>
    </row>
    <row r="82" spans="1:7">
      <c r="A82" s="77">
        <v>76</v>
      </c>
      <c r="B82" s="77" t="s">
        <v>380</v>
      </c>
      <c r="C82" s="77" t="s">
        <v>947</v>
      </c>
      <c r="D82" s="77" t="s">
        <v>490</v>
      </c>
      <c r="E82" s="79">
        <v>0</v>
      </c>
      <c r="F82" s="79">
        <v>0</v>
      </c>
      <c r="G82" s="79">
        <v>0</v>
      </c>
    </row>
    <row r="83" spans="1:7">
      <c r="A83" s="77">
        <v>77</v>
      </c>
      <c r="B83" s="77" t="s">
        <v>380</v>
      </c>
      <c r="C83" s="77" t="s">
        <v>948</v>
      </c>
      <c r="D83" s="77" t="s">
        <v>491</v>
      </c>
      <c r="E83" s="79">
        <v>0</v>
      </c>
      <c r="F83" s="79">
        <v>0</v>
      </c>
      <c r="G83" s="79">
        <v>0</v>
      </c>
    </row>
    <row r="84" spans="1:7">
      <c r="A84" s="77">
        <v>78</v>
      </c>
      <c r="B84" s="77" t="s">
        <v>380</v>
      </c>
      <c r="C84" s="77" t="s">
        <v>949</v>
      </c>
      <c r="D84" s="77" t="s">
        <v>492</v>
      </c>
      <c r="E84" s="79">
        <v>0</v>
      </c>
      <c r="F84" s="79">
        <v>0</v>
      </c>
      <c r="G84" s="79">
        <v>0</v>
      </c>
    </row>
    <row r="85" spans="1:7">
      <c r="A85" s="77">
        <v>79</v>
      </c>
      <c r="B85" s="77" t="s">
        <v>380</v>
      </c>
      <c r="C85" s="77" t="s">
        <v>950</v>
      </c>
      <c r="D85" s="77" t="s">
        <v>493</v>
      </c>
      <c r="E85" s="79">
        <v>0</v>
      </c>
      <c r="F85" s="79">
        <v>0</v>
      </c>
      <c r="G85" s="79">
        <v>0</v>
      </c>
    </row>
    <row r="86" spans="1:7">
      <c r="A86" s="77">
        <v>80</v>
      </c>
      <c r="B86" s="77" t="s">
        <v>380</v>
      </c>
      <c r="C86" s="77" t="s">
        <v>951</v>
      </c>
      <c r="D86" s="77" t="s">
        <v>355</v>
      </c>
      <c r="E86" s="79">
        <v>0</v>
      </c>
      <c r="F86" s="79">
        <v>0</v>
      </c>
      <c r="G86" s="79">
        <v>0</v>
      </c>
    </row>
    <row r="87" spans="1:7">
      <c r="A87" s="77">
        <v>81</v>
      </c>
      <c r="B87" s="77" t="s">
        <v>380</v>
      </c>
      <c r="C87" s="77" t="s">
        <v>952</v>
      </c>
      <c r="D87" s="77" t="s">
        <v>953</v>
      </c>
      <c r="E87" s="79">
        <v>0</v>
      </c>
      <c r="F87" s="79">
        <v>0</v>
      </c>
      <c r="G87" s="79">
        <v>0</v>
      </c>
    </row>
    <row r="90" spans="2:2">
      <c r="B90" t="s">
        <v>874</v>
      </c>
    </row>
  </sheetData>
  <mergeCells count="7">
    <mergeCell ref="A2:G2"/>
    <mergeCell ref="F5:G5"/>
    <mergeCell ref="A5:A6"/>
    <mergeCell ref="B5:B6"/>
    <mergeCell ref="C5:C6"/>
    <mergeCell ref="D5:D6"/>
    <mergeCell ref="E5:E6"/>
  </mergeCells>
  <printOptions horizontalCentered="1"/>
  <pageMargins left="0.66875" right="0.590277777777778" top="0.590277777777778" bottom="0.786805555555556" header="0.314583333333333" footer="0.511805555555556"/>
  <pageSetup paperSize="9" scale="78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workbookViewId="0">
      <pane ySplit="6" topLeftCell="A7" activePane="bottomLeft" state="frozen"/>
      <selection/>
      <selection pane="bottomLeft" activeCell="L30" sqref="L30"/>
    </sheetView>
  </sheetViews>
  <sheetFormatPr defaultColWidth="9" defaultRowHeight="13.5" outlineLevelCol="4"/>
  <cols>
    <col min="1" max="1" width="5.125" customWidth="1"/>
    <col min="2" max="2" width="26.125" customWidth="1"/>
    <col min="3" max="3" width="8.875" customWidth="1"/>
    <col min="4" max="4" width="37.875" customWidth="1"/>
    <col min="5" max="5" width="10.875" customWidth="1"/>
  </cols>
  <sheetData>
    <row r="1" s="67" customFormat="1" ht="27" customHeight="1" spans="1:4">
      <c r="A1" s="68" t="s">
        <v>954</v>
      </c>
      <c r="B1" s="69"/>
      <c r="C1" s="69"/>
      <c r="D1" s="70"/>
    </row>
    <row r="2" s="67" customFormat="1" ht="27" spans="1:5">
      <c r="A2" s="71" t="s">
        <v>955</v>
      </c>
      <c r="B2" s="71"/>
      <c r="C2" s="71"/>
      <c r="D2" s="71"/>
      <c r="E2" s="71"/>
    </row>
    <row r="3" s="67" customFormat="1" ht="16" customHeight="1" spans="1:5">
      <c r="A3" s="72"/>
      <c r="D3" s="73"/>
      <c r="E3" s="74"/>
    </row>
    <row r="4" s="67" customFormat="1" ht="16" customHeight="1" spans="1:5">
      <c r="A4" s="72" t="s">
        <v>375</v>
      </c>
      <c r="D4" s="73"/>
      <c r="E4" s="75" t="s">
        <v>26</v>
      </c>
    </row>
    <row r="5" spans="1:5">
      <c r="A5" s="76" t="s">
        <v>376</v>
      </c>
      <c r="B5" s="76" t="s">
        <v>377</v>
      </c>
      <c r="C5" s="76" t="s">
        <v>378</v>
      </c>
      <c r="D5" s="76" t="s">
        <v>877</v>
      </c>
      <c r="E5" s="76" t="s">
        <v>878</v>
      </c>
    </row>
    <row r="6" spans="1:5">
      <c r="A6" s="77" t="s">
        <v>376</v>
      </c>
      <c r="B6" s="78" t="s">
        <v>377</v>
      </c>
      <c r="C6" s="77" t="s">
        <v>378</v>
      </c>
      <c r="D6" s="77" t="s">
        <v>877</v>
      </c>
      <c r="E6" s="77" t="s">
        <v>878</v>
      </c>
    </row>
    <row r="7" spans="1:5">
      <c r="A7" s="77">
        <v>1</v>
      </c>
      <c r="B7" s="77" t="s">
        <v>380</v>
      </c>
      <c r="C7" s="77" t="s">
        <v>956</v>
      </c>
      <c r="D7" s="77" t="s">
        <v>957</v>
      </c>
      <c r="E7" s="79">
        <v>0</v>
      </c>
    </row>
    <row r="8" spans="1:5">
      <c r="A8" s="77">
        <v>2</v>
      </c>
      <c r="B8" s="77" t="s">
        <v>380</v>
      </c>
      <c r="C8" s="77" t="s">
        <v>958</v>
      </c>
      <c r="D8" s="77" t="s">
        <v>959</v>
      </c>
      <c r="E8" s="79">
        <v>0</v>
      </c>
    </row>
    <row r="9" spans="1:5">
      <c r="A9" s="77">
        <v>3</v>
      </c>
      <c r="B9" s="77" t="s">
        <v>380</v>
      </c>
      <c r="C9" s="77" t="s">
        <v>960</v>
      </c>
      <c r="D9" s="77" t="s">
        <v>961</v>
      </c>
      <c r="E9" s="79">
        <v>0</v>
      </c>
    </row>
    <row r="10" spans="1:5">
      <c r="A10" s="77">
        <v>4</v>
      </c>
      <c r="B10" s="77" t="s">
        <v>380</v>
      </c>
      <c r="C10" s="77" t="s">
        <v>962</v>
      </c>
      <c r="D10" s="77" t="s">
        <v>963</v>
      </c>
      <c r="E10" s="79">
        <v>0</v>
      </c>
    </row>
    <row r="11" spans="1:5">
      <c r="A11" s="77">
        <v>5</v>
      </c>
      <c r="B11" s="77" t="s">
        <v>380</v>
      </c>
      <c r="C11" s="77" t="s">
        <v>964</v>
      </c>
      <c r="D11" s="77" t="s">
        <v>965</v>
      </c>
      <c r="E11" s="79">
        <v>0</v>
      </c>
    </row>
    <row r="12" spans="1:5">
      <c r="A12" s="77">
        <v>6</v>
      </c>
      <c r="B12" s="77" t="s">
        <v>380</v>
      </c>
      <c r="C12" s="77" t="s">
        <v>966</v>
      </c>
      <c r="D12" s="77" t="s">
        <v>967</v>
      </c>
      <c r="E12" s="79">
        <v>0</v>
      </c>
    </row>
    <row r="13" spans="1:5">
      <c r="A13" s="77">
        <v>7</v>
      </c>
      <c r="B13" s="77" t="s">
        <v>380</v>
      </c>
      <c r="C13" s="77" t="s">
        <v>968</v>
      </c>
      <c r="D13" s="77" t="s">
        <v>969</v>
      </c>
      <c r="E13" s="79">
        <v>0</v>
      </c>
    </row>
    <row r="14" spans="1:5">
      <c r="A14" s="77">
        <v>8</v>
      </c>
      <c r="B14" s="77" t="s">
        <v>380</v>
      </c>
      <c r="C14" s="77" t="s">
        <v>970</v>
      </c>
      <c r="D14" s="77" t="s">
        <v>971</v>
      </c>
      <c r="E14" s="79">
        <v>0</v>
      </c>
    </row>
    <row r="15" spans="1:5">
      <c r="A15" s="77">
        <v>9</v>
      </c>
      <c r="B15" s="77" t="s">
        <v>380</v>
      </c>
      <c r="C15" s="77" t="s">
        <v>972</v>
      </c>
      <c r="D15" s="77" t="s">
        <v>973</v>
      </c>
      <c r="E15" s="79">
        <v>0</v>
      </c>
    </row>
    <row r="16" spans="1:5">
      <c r="A16" s="77">
        <v>10</v>
      </c>
      <c r="B16" s="77" t="s">
        <v>380</v>
      </c>
      <c r="C16" s="77" t="s">
        <v>974</v>
      </c>
      <c r="D16" s="77" t="s">
        <v>975</v>
      </c>
      <c r="E16" s="79">
        <v>0</v>
      </c>
    </row>
    <row r="17" spans="1:5">
      <c r="A17" s="77">
        <v>11</v>
      </c>
      <c r="B17" s="77" t="s">
        <v>380</v>
      </c>
      <c r="C17" s="77" t="s">
        <v>976</v>
      </c>
      <c r="D17" s="77" t="s">
        <v>977</v>
      </c>
      <c r="E17" s="79">
        <v>0</v>
      </c>
    </row>
    <row r="18" spans="1:5">
      <c r="A18" s="77">
        <v>12</v>
      </c>
      <c r="B18" s="77" t="s">
        <v>380</v>
      </c>
      <c r="C18" s="77" t="s">
        <v>978</v>
      </c>
      <c r="D18" s="77" t="s">
        <v>977</v>
      </c>
      <c r="E18" s="79">
        <v>0</v>
      </c>
    </row>
    <row r="19" spans="1:5">
      <c r="A19" s="77">
        <v>13</v>
      </c>
      <c r="B19" s="77" t="s">
        <v>380</v>
      </c>
      <c r="C19" s="77" t="s">
        <v>979</v>
      </c>
      <c r="D19" s="77" t="s">
        <v>980</v>
      </c>
      <c r="E19" s="79">
        <v>0</v>
      </c>
    </row>
    <row r="20" spans="1:5">
      <c r="A20" s="77">
        <v>14</v>
      </c>
      <c r="B20" s="77" t="s">
        <v>380</v>
      </c>
      <c r="C20" s="77" t="s">
        <v>981</v>
      </c>
      <c r="D20" s="77" t="s">
        <v>980</v>
      </c>
      <c r="E20" s="79">
        <v>0</v>
      </c>
    </row>
    <row r="21" spans="1:5">
      <c r="A21" s="77">
        <v>15</v>
      </c>
      <c r="B21" s="77" t="s">
        <v>380</v>
      </c>
      <c r="C21" s="77" t="s">
        <v>982</v>
      </c>
      <c r="D21" s="77" t="s">
        <v>983</v>
      </c>
      <c r="E21" s="79">
        <v>0</v>
      </c>
    </row>
    <row r="22" spans="1:5">
      <c r="A22" s="77">
        <v>16</v>
      </c>
      <c r="B22" s="77" t="s">
        <v>380</v>
      </c>
      <c r="C22" s="77" t="s">
        <v>984</v>
      </c>
      <c r="D22" s="77" t="s">
        <v>361</v>
      </c>
      <c r="E22" s="79">
        <v>0</v>
      </c>
    </row>
    <row r="23" spans="1:5">
      <c r="A23" s="77">
        <v>17</v>
      </c>
      <c r="B23" s="77" t="s">
        <v>380</v>
      </c>
      <c r="C23" s="77" t="s">
        <v>985</v>
      </c>
      <c r="D23" s="77" t="s">
        <v>986</v>
      </c>
      <c r="E23" s="79">
        <v>0</v>
      </c>
    </row>
    <row r="24" spans="1:5">
      <c r="A24" s="77">
        <v>18</v>
      </c>
      <c r="B24" s="77" t="s">
        <v>380</v>
      </c>
      <c r="C24" s="77" t="s">
        <v>987</v>
      </c>
      <c r="D24" s="77" t="s">
        <v>988</v>
      </c>
      <c r="E24" s="79">
        <v>0</v>
      </c>
    </row>
    <row r="25" spans="1:5">
      <c r="A25" s="77">
        <v>19</v>
      </c>
      <c r="B25" s="77" t="s">
        <v>380</v>
      </c>
      <c r="C25" s="77" t="s">
        <v>989</v>
      </c>
      <c r="D25" s="77" t="s">
        <v>990</v>
      </c>
      <c r="E25" s="79">
        <v>0</v>
      </c>
    </row>
    <row r="26" spans="1:5">
      <c r="A26" s="77">
        <v>20</v>
      </c>
      <c r="B26" s="77" t="s">
        <v>380</v>
      </c>
      <c r="C26" s="77" t="s">
        <v>991</v>
      </c>
      <c r="D26" s="77" t="s">
        <v>365</v>
      </c>
      <c r="E26" s="79">
        <v>0</v>
      </c>
    </row>
    <row r="27" spans="1:5">
      <c r="A27" s="77">
        <v>21</v>
      </c>
      <c r="B27" s="77" t="s">
        <v>380</v>
      </c>
      <c r="C27" s="77" t="s">
        <v>992</v>
      </c>
      <c r="D27" s="77" t="s">
        <v>993</v>
      </c>
      <c r="E27" s="79">
        <v>0</v>
      </c>
    </row>
    <row r="28" spans="1:5">
      <c r="A28" s="77">
        <v>22</v>
      </c>
      <c r="B28" s="77" t="s">
        <v>380</v>
      </c>
      <c r="C28" s="77" t="s">
        <v>994</v>
      </c>
      <c r="D28" s="77" t="s">
        <v>366</v>
      </c>
      <c r="E28" s="79">
        <v>0</v>
      </c>
    </row>
    <row r="29" spans="1:5">
      <c r="A29" s="77">
        <v>23</v>
      </c>
      <c r="B29" s="77" t="s">
        <v>380</v>
      </c>
      <c r="C29" s="77" t="s">
        <v>995</v>
      </c>
      <c r="D29" s="77" t="s">
        <v>996</v>
      </c>
      <c r="E29" s="79">
        <v>0</v>
      </c>
    </row>
    <row r="30" spans="1:5">
      <c r="A30" s="77">
        <v>24</v>
      </c>
      <c r="B30" s="77" t="s">
        <v>380</v>
      </c>
      <c r="C30" s="77" t="s">
        <v>997</v>
      </c>
      <c r="D30" s="77" t="s">
        <v>164</v>
      </c>
      <c r="E30" s="79">
        <v>0</v>
      </c>
    </row>
    <row r="33" spans="2:2">
      <c r="B33" t="s">
        <v>874</v>
      </c>
    </row>
  </sheetData>
  <mergeCells count="6">
    <mergeCell ref="A2:E2"/>
    <mergeCell ref="A5:A6"/>
    <mergeCell ref="B5:B6"/>
    <mergeCell ref="C5:C6"/>
    <mergeCell ref="D5:D6"/>
    <mergeCell ref="E5:E6"/>
  </mergeCells>
  <printOptions horizontalCentered="1"/>
  <pageMargins left="0.66875" right="0.590277777777778" top="0.590277777777778" bottom="0.786805555555556" header="0.314583333333333" footer="0.511805555555556"/>
  <pageSetup paperSize="9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7"/>
  <sheetViews>
    <sheetView showZeros="0" zoomScaleSheetLayoutView="60" workbookViewId="0">
      <selection activeCell="D7" sqref="D7"/>
    </sheetView>
  </sheetViews>
  <sheetFormatPr defaultColWidth="12.9" defaultRowHeight="38.25" customHeight="1" outlineLevelRow="6" outlineLevelCol="1"/>
  <cols>
    <col min="1" max="1" width="60.875" style="53" customWidth="1"/>
    <col min="2" max="2" width="39" style="53" customWidth="1"/>
    <col min="3" max="8" width="12.9" style="53" customWidth="1"/>
    <col min="9" max="9" width="12.9" style="54" customWidth="1"/>
    <col min="10" max="16382" width="12.9" style="53"/>
    <col min="16383" max="16384" width="12.9" style="55"/>
  </cols>
  <sheetData>
    <row r="1" ht="30" customHeight="1" spans="1:2">
      <c r="A1" s="56" t="s">
        <v>998</v>
      </c>
      <c r="B1" s="57"/>
    </row>
    <row r="2" ht="54" customHeight="1" spans="1:2">
      <c r="A2" s="58" t="s">
        <v>999</v>
      </c>
      <c r="B2" s="58"/>
    </row>
    <row r="3" customHeight="1" spans="1:2">
      <c r="A3" s="59" t="s">
        <v>375</v>
      </c>
      <c r="B3" s="60" t="s">
        <v>507</v>
      </c>
    </row>
    <row r="4" ht="30" customHeight="1" spans="1:2">
      <c r="A4" s="61" t="s">
        <v>379</v>
      </c>
      <c r="B4" s="62" t="s">
        <v>1000</v>
      </c>
    </row>
    <row r="5" ht="30" customHeight="1" spans="1:2">
      <c r="A5" s="63" t="s">
        <v>1001</v>
      </c>
      <c r="B5" s="64" t="s">
        <v>1002</v>
      </c>
    </row>
    <row r="6" ht="30" customHeight="1" spans="1:2">
      <c r="A6" s="65" t="s">
        <v>1003</v>
      </c>
      <c r="B6" s="66" t="s">
        <v>1002</v>
      </c>
    </row>
    <row r="7" customHeight="1" spans="1:1">
      <c r="A7" t="s">
        <v>1004</v>
      </c>
    </row>
  </sheetData>
  <mergeCells count="1">
    <mergeCell ref="A2:B2"/>
  </mergeCells>
  <printOptions horizontalCentered="1"/>
  <pageMargins left="0.66875" right="0.590277777777778" top="0.590277777777778" bottom="0.786805555555556" header="0.314583333333333" footer="0.511805555555556"/>
  <pageSetup paperSize="9" scale="91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T14" sqref="T14"/>
    </sheetView>
  </sheetViews>
  <sheetFormatPr defaultColWidth="10.2833333333333" defaultRowHeight="14.25"/>
  <cols>
    <col min="1" max="1" width="10.125" style="1" customWidth="1"/>
    <col min="2" max="2" width="19.375" style="10" customWidth="1"/>
    <col min="3" max="3" width="11.25" style="10" customWidth="1"/>
    <col min="4" max="4" width="11.375" style="10" customWidth="1"/>
    <col min="5" max="5" width="13.25" style="10" customWidth="1"/>
    <col min="6" max="7" width="11" style="10" customWidth="1"/>
    <col min="8" max="8" width="8.375" style="10" customWidth="1"/>
    <col min="9" max="9" width="8.875" style="10" customWidth="1"/>
    <col min="10" max="10" width="10.625" style="10" customWidth="1"/>
    <col min="11" max="11" width="7.34166666666667" style="1" hidden="1" customWidth="1"/>
    <col min="12" max="12" width="2.04166666666667" style="1" hidden="1" customWidth="1"/>
    <col min="13" max="13" width="8.21666666666667" style="1" hidden="1" customWidth="1"/>
    <col min="14" max="14" width="13.875" style="1" hidden="1" customWidth="1"/>
    <col min="15" max="15" width="9.51666666666667" style="1" hidden="1" customWidth="1"/>
    <col min="16" max="16" width="9.51666666666667" style="1" customWidth="1"/>
    <col min="17" max="17" width="10.2583333333333" style="1" customWidth="1"/>
    <col min="18" max="18" width="9.58333333333333" style="1" customWidth="1"/>
    <col min="19" max="16384" width="10.2833333333333" style="1"/>
  </cols>
  <sheetData>
    <row r="1" spans="1:1">
      <c r="A1" s="43" t="s">
        <v>1005</v>
      </c>
    </row>
    <row r="2" ht="42" customHeight="1" spans="1:10">
      <c r="A2" s="8" t="s">
        <v>1006</v>
      </c>
      <c r="B2" s="8"/>
      <c r="C2" s="8"/>
      <c r="D2" s="8"/>
      <c r="E2" s="8"/>
      <c r="F2" s="8"/>
      <c r="G2" s="8"/>
      <c r="H2" s="8"/>
      <c r="I2" s="8"/>
      <c r="J2" s="8"/>
    </row>
    <row r="3" ht="13.5" customHeight="1" spans="9:11">
      <c r="I3" s="52" t="s">
        <v>1007</v>
      </c>
      <c r="J3" s="52" t="s">
        <v>25</v>
      </c>
      <c r="K3" s="52"/>
    </row>
    <row r="4" ht="18.25" customHeight="1" spans="1:10">
      <c r="A4" s="44" t="s">
        <v>1008</v>
      </c>
      <c r="B4" s="14" t="s">
        <v>28</v>
      </c>
      <c r="C4" s="14" t="s">
        <v>29</v>
      </c>
      <c r="D4" s="15"/>
      <c r="E4" s="15"/>
      <c r="F4" s="15"/>
      <c r="G4" s="15"/>
      <c r="H4" s="14" t="s">
        <v>30</v>
      </c>
      <c r="I4" s="15"/>
      <c r="J4" s="15"/>
    </row>
    <row r="5" ht="17.75" customHeight="1" spans="1:10">
      <c r="A5" s="45"/>
      <c r="B5" s="15"/>
      <c r="C5" s="14" t="s">
        <v>31</v>
      </c>
      <c r="D5" s="14" t="s">
        <v>32</v>
      </c>
      <c r="E5" s="14" t="s">
        <v>33</v>
      </c>
      <c r="F5" s="14" t="s">
        <v>34</v>
      </c>
      <c r="G5" s="15"/>
      <c r="H5" s="14" t="s">
        <v>35</v>
      </c>
      <c r="I5" s="14" t="s">
        <v>514</v>
      </c>
      <c r="J5" s="15"/>
    </row>
    <row r="6" ht="17.75" customHeight="1" spans="1:10">
      <c r="A6" s="45"/>
      <c r="B6" s="15"/>
      <c r="C6" s="15"/>
      <c r="D6" s="15"/>
      <c r="E6" s="15"/>
      <c r="F6" s="14" t="s">
        <v>37</v>
      </c>
      <c r="G6" s="14" t="s">
        <v>38</v>
      </c>
      <c r="H6" s="15"/>
      <c r="I6" s="14" t="s">
        <v>37</v>
      </c>
      <c r="J6" s="14" t="s">
        <v>38</v>
      </c>
    </row>
    <row r="7" ht="39" customHeight="1" spans="1:14">
      <c r="A7" s="46">
        <v>102</v>
      </c>
      <c r="B7" s="20" t="s">
        <v>1009</v>
      </c>
      <c r="C7" s="47">
        <f>C8+C15</f>
        <v>26849</v>
      </c>
      <c r="D7" s="47">
        <f>D8+D15</f>
        <v>28960.222521</v>
      </c>
      <c r="E7" s="47">
        <f t="shared" ref="E7:E19" si="0">D7/C7*100</f>
        <v>107.863319010019</v>
      </c>
      <c r="F7" s="47">
        <f>F8+F15</f>
        <v>3596.222521</v>
      </c>
      <c r="G7" s="47">
        <v>14.1786035759344</v>
      </c>
      <c r="H7" s="47">
        <f>H8+H15</f>
        <v>30698.670131</v>
      </c>
      <c r="I7" s="47">
        <f t="shared" ref="I7:I20" si="1">H7-D7</f>
        <v>1738.44761000001</v>
      </c>
      <c r="J7" s="27">
        <f t="shared" ref="J7:J20" si="2">I7/D7*100</f>
        <v>6.00288070555881</v>
      </c>
      <c r="K7" s="1">
        <f>K8+K15</f>
        <v>25364</v>
      </c>
      <c r="L7" s="1">
        <f t="shared" ref="L7:L20" si="3">D7-K7</f>
        <v>3596.222521</v>
      </c>
      <c r="N7" s="1">
        <f t="shared" ref="N7:N20" si="4">L7/K7*100</f>
        <v>14.1784518254218</v>
      </c>
    </row>
    <row r="8" ht="35" customHeight="1" spans="1:14">
      <c r="A8" s="46">
        <v>10210</v>
      </c>
      <c r="B8" s="20" t="s">
        <v>1010</v>
      </c>
      <c r="C8" s="47">
        <f>SUM(C9:C14)</f>
        <v>7009</v>
      </c>
      <c r="D8" s="47">
        <f>SUM(D9:D14)</f>
        <v>8900.139891</v>
      </c>
      <c r="E8" s="47">
        <f t="shared" si="0"/>
        <v>126.981593536881</v>
      </c>
      <c r="F8" s="47">
        <f>SUM(F9:F14)</f>
        <v>2320.139891</v>
      </c>
      <c r="G8" s="47">
        <v>35.2604846656535</v>
      </c>
      <c r="H8" s="47">
        <f>SUM(H9:H14)</f>
        <v>9615.683575</v>
      </c>
      <c r="I8" s="47">
        <f t="shared" si="1"/>
        <v>715.543683999998</v>
      </c>
      <c r="J8" s="27">
        <f t="shared" si="2"/>
        <v>8.03969030558239</v>
      </c>
      <c r="K8" s="1">
        <v>6580</v>
      </c>
      <c r="L8" s="1">
        <f t="shared" si="3"/>
        <v>2320.139891</v>
      </c>
      <c r="N8" s="1">
        <f t="shared" si="4"/>
        <v>35.2604846656535</v>
      </c>
    </row>
    <row r="9" ht="17.75" customHeight="1" spans="1:14">
      <c r="A9" s="48">
        <v>1020101</v>
      </c>
      <c r="B9" s="24" t="s">
        <v>1011</v>
      </c>
      <c r="C9" s="49">
        <v>1274</v>
      </c>
      <c r="D9" s="49">
        <v>2571.259262</v>
      </c>
      <c r="E9" s="49">
        <f t="shared" si="0"/>
        <v>201.825687755102</v>
      </c>
      <c r="F9" s="49">
        <v>1138.259262</v>
      </c>
      <c r="G9" s="26">
        <v>79.4319094207955</v>
      </c>
      <c r="H9" s="49">
        <v>2378.93</v>
      </c>
      <c r="I9" s="49">
        <f t="shared" si="1"/>
        <v>-192.329262</v>
      </c>
      <c r="J9" s="26">
        <f t="shared" si="2"/>
        <v>-7.47996379993206</v>
      </c>
      <c r="K9" s="1">
        <v>1433</v>
      </c>
      <c r="L9" s="1">
        <f t="shared" si="3"/>
        <v>1138.259262</v>
      </c>
      <c r="N9" s="1">
        <f t="shared" si="4"/>
        <v>79.4319094207955</v>
      </c>
    </row>
    <row r="10" ht="17.75" customHeight="1" spans="1:14">
      <c r="A10" s="48">
        <v>1020102</v>
      </c>
      <c r="B10" s="24" t="s">
        <v>1012</v>
      </c>
      <c r="C10" s="49">
        <v>5326</v>
      </c>
      <c r="D10" s="49">
        <v>5673.31</v>
      </c>
      <c r="E10" s="49">
        <f t="shared" si="0"/>
        <v>106.521028914758</v>
      </c>
      <c r="F10" s="49">
        <v>959.31</v>
      </c>
      <c r="G10" s="26">
        <v>20.3502333474756</v>
      </c>
      <c r="H10" s="49">
        <v>6768.45</v>
      </c>
      <c r="I10" s="49">
        <f t="shared" si="1"/>
        <v>1095.14</v>
      </c>
      <c r="J10" s="26">
        <f t="shared" si="2"/>
        <v>19.3033696378305</v>
      </c>
      <c r="K10" s="1">
        <v>4714</v>
      </c>
      <c r="L10" s="1">
        <f t="shared" si="3"/>
        <v>959.31</v>
      </c>
      <c r="N10" s="1">
        <f t="shared" si="4"/>
        <v>20.3502333474756</v>
      </c>
    </row>
    <row r="11" ht="17.75" customHeight="1" spans="1:14">
      <c r="A11" s="48">
        <v>1020103</v>
      </c>
      <c r="B11" s="24" t="s">
        <v>1013</v>
      </c>
      <c r="C11" s="49">
        <v>25</v>
      </c>
      <c r="D11" s="49">
        <v>40.149358</v>
      </c>
      <c r="E11" s="49">
        <f t="shared" si="0"/>
        <v>160.597432</v>
      </c>
      <c r="F11" s="49">
        <v>-20.850642</v>
      </c>
      <c r="G11" s="26">
        <v>-34.1813803278689</v>
      </c>
      <c r="H11" s="49">
        <v>94</v>
      </c>
      <c r="I11" s="49">
        <f t="shared" si="1"/>
        <v>53.850642</v>
      </c>
      <c r="J11" s="26">
        <f t="shared" si="2"/>
        <v>134.125786021286</v>
      </c>
      <c r="K11" s="1">
        <v>61</v>
      </c>
      <c r="L11" s="1">
        <f t="shared" si="3"/>
        <v>-20.850642</v>
      </c>
      <c r="N11" s="1">
        <f t="shared" si="4"/>
        <v>-34.1813803278689</v>
      </c>
    </row>
    <row r="12" ht="17.75" customHeight="1" spans="1:14">
      <c r="A12" s="48">
        <v>1020104</v>
      </c>
      <c r="B12" s="24" t="s">
        <v>1014</v>
      </c>
      <c r="C12" s="49">
        <v>321</v>
      </c>
      <c r="D12" s="49">
        <v>541.984251</v>
      </c>
      <c r="E12" s="49">
        <f t="shared" si="0"/>
        <v>168.842445794393</v>
      </c>
      <c r="F12" s="49">
        <v>267.984251</v>
      </c>
      <c r="G12" s="26">
        <v>97.8044711678832</v>
      </c>
      <c r="H12" s="49">
        <v>310.413575</v>
      </c>
      <c r="I12" s="49">
        <f t="shared" si="1"/>
        <v>-231.570676</v>
      </c>
      <c r="J12" s="26">
        <f t="shared" si="2"/>
        <v>-42.72645848523</v>
      </c>
      <c r="K12" s="1">
        <v>274</v>
      </c>
      <c r="L12" s="1">
        <f t="shared" si="3"/>
        <v>267.984251</v>
      </c>
      <c r="N12" s="1">
        <f t="shared" si="4"/>
        <v>97.8044711678832</v>
      </c>
    </row>
    <row r="13" ht="17.75" customHeight="1" spans="1:14">
      <c r="A13" s="48">
        <v>1101604</v>
      </c>
      <c r="B13" s="24" t="s">
        <v>1015</v>
      </c>
      <c r="C13" s="49">
        <v>1</v>
      </c>
      <c r="D13" s="49">
        <v>4.400822</v>
      </c>
      <c r="E13" s="49">
        <f t="shared" si="0"/>
        <v>440.0822</v>
      </c>
      <c r="F13" s="49">
        <v>3.400822</v>
      </c>
      <c r="G13" s="26">
        <v>340.0822</v>
      </c>
      <c r="H13" s="49">
        <v>3.89</v>
      </c>
      <c r="I13" s="49">
        <f t="shared" si="1"/>
        <v>-0.510822</v>
      </c>
      <c r="J13" s="26">
        <f t="shared" si="2"/>
        <v>-11.6074224315366</v>
      </c>
      <c r="K13" s="1">
        <v>1</v>
      </c>
      <c r="L13" s="1">
        <f t="shared" si="3"/>
        <v>3.400822</v>
      </c>
      <c r="N13" s="1">
        <f t="shared" si="4"/>
        <v>340.0822</v>
      </c>
    </row>
    <row r="14" ht="17.75" customHeight="1" spans="1:14">
      <c r="A14" s="48">
        <v>1020199</v>
      </c>
      <c r="B14" s="24" t="s">
        <v>65</v>
      </c>
      <c r="C14" s="49">
        <v>62</v>
      </c>
      <c r="D14" s="49">
        <v>69.036198</v>
      </c>
      <c r="E14" s="49">
        <f t="shared" si="0"/>
        <v>111.348706451613</v>
      </c>
      <c r="F14" s="49">
        <v>-27.963802</v>
      </c>
      <c r="G14" s="26">
        <v>-28.8286618556701</v>
      </c>
      <c r="H14" s="49">
        <v>60</v>
      </c>
      <c r="I14" s="49">
        <f t="shared" si="1"/>
        <v>-9.036198</v>
      </c>
      <c r="J14" s="26">
        <f t="shared" si="2"/>
        <v>-13.0890724891889</v>
      </c>
      <c r="K14" s="1">
        <v>97</v>
      </c>
      <c r="L14" s="1">
        <f t="shared" si="3"/>
        <v>-27.963802</v>
      </c>
      <c r="N14" s="1">
        <f t="shared" si="4"/>
        <v>-28.8286618556701</v>
      </c>
    </row>
    <row r="15" ht="31" customHeight="1" spans="1:14">
      <c r="A15" s="46">
        <v>10211</v>
      </c>
      <c r="B15" s="20" t="s">
        <v>1016</v>
      </c>
      <c r="C15" s="47">
        <f>SUM(C16:C20)</f>
        <v>19840</v>
      </c>
      <c r="D15" s="47">
        <f>SUM(D16:D20)</f>
        <v>20060.08263</v>
      </c>
      <c r="E15" s="47">
        <f t="shared" si="0"/>
        <v>101.109287449597</v>
      </c>
      <c r="F15" s="47">
        <f>SUM(F16:F20)</f>
        <v>1276.08263</v>
      </c>
      <c r="G15" s="47">
        <v>6.79366013628618</v>
      </c>
      <c r="H15" s="47">
        <f>SUM(H16:H20)</f>
        <v>21082.986556</v>
      </c>
      <c r="I15" s="47">
        <f t="shared" si="1"/>
        <v>1022.90392600001</v>
      </c>
      <c r="J15" s="27">
        <f t="shared" si="2"/>
        <v>5.09920095977195</v>
      </c>
      <c r="K15" s="1">
        <v>18784</v>
      </c>
      <c r="L15" s="1">
        <f t="shared" si="3"/>
        <v>1276.08263</v>
      </c>
      <c r="N15" s="1">
        <f t="shared" si="4"/>
        <v>6.79345522785348</v>
      </c>
    </row>
    <row r="16" ht="17.75" customHeight="1" spans="1:14">
      <c r="A16" s="48">
        <v>1021101</v>
      </c>
      <c r="B16" s="24" t="s">
        <v>1011</v>
      </c>
      <c r="C16" s="49">
        <v>9949</v>
      </c>
      <c r="D16" s="49">
        <v>9863.672061</v>
      </c>
      <c r="E16" s="49">
        <f t="shared" si="0"/>
        <v>99.1423465775455</v>
      </c>
      <c r="F16" s="49">
        <v>-53.3279390000007</v>
      </c>
      <c r="G16" s="26">
        <v>-0.537742654028443</v>
      </c>
      <c r="H16" s="49">
        <v>9951.141181</v>
      </c>
      <c r="I16" s="49">
        <f t="shared" si="1"/>
        <v>87.4691200000016</v>
      </c>
      <c r="J16" s="26">
        <f t="shared" si="2"/>
        <v>0.886780495732882</v>
      </c>
      <c r="K16" s="1">
        <v>9917</v>
      </c>
      <c r="L16" s="1">
        <f t="shared" si="3"/>
        <v>-53.3279390000007</v>
      </c>
      <c r="N16" s="1">
        <f t="shared" si="4"/>
        <v>-0.537742654028443</v>
      </c>
    </row>
    <row r="17" ht="17.75" customHeight="1" spans="1:14">
      <c r="A17" s="48">
        <v>1021102</v>
      </c>
      <c r="B17" s="24" t="s">
        <v>1012</v>
      </c>
      <c r="C17" s="49">
        <v>9820</v>
      </c>
      <c r="D17" s="49">
        <v>10017</v>
      </c>
      <c r="E17" s="49">
        <f t="shared" si="0"/>
        <v>102.006109979633</v>
      </c>
      <c r="F17" s="49">
        <v>1288</v>
      </c>
      <c r="G17" s="26">
        <v>14.7554129911788</v>
      </c>
      <c r="H17" s="49">
        <v>11007.845375</v>
      </c>
      <c r="I17" s="49">
        <f t="shared" si="1"/>
        <v>990.845375000001</v>
      </c>
      <c r="J17" s="26">
        <f t="shared" si="2"/>
        <v>9.89163796545873</v>
      </c>
      <c r="K17" s="1">
        <v>8729</v>
      </c>
      <c r="L17" s="1">
        <f t="shared" si="3"/>
        <v>1288</v>
      </c>
      <c r="N17" s="1">
        <f t="shared" si="4"/>
        <v>14.7554129911788</v>
      </c>
    </row>
    <row r="18" ht="17.75" customHeight="1" spans="1:14">
      <c r="A18" s="48">
        <v>1021103</v>
      </c>
      <c r="B18" s="24" t="s">
        <v>1013</v>
      </c>
      <c r="C18" s="49">
        <v>16</v>
      </c>
      <c r="D18" s="49">
        <v>11.410569</v>
      </c>
      <c r="E18" s="49">
        <f t="shared" si="0"/>
        <v>71.31605625</v>
      </c>
      <c r="F18" s="49">
        <v>-7.589431</v>
      </c>
      <c r="G18" s="26">
        <v>-39.9443736842105</v>
      </c>
      <c r="H18" s="49">
        <v>12</v>
      </c>
      <c r="I18" s="49">
        <f t="shared" si="1"/>
        <v>0.589430999999999</v>
      </c>
      <c r="J18" s="26">
        <f t="shared" si="2"/>
        <v>5.16565825946103</v>
      </c>
      <c r="K18" s="1">
        <v>19</v>
      </c>
      <c r="L18" s="1">
        <f t="shared" si="3"/>
        <v>-7.589431</v>
      </c>
      <c r="N18" s="1">
        <f t="shared" si="4"/>
        <v>-39.9443736842105</v>
      </c>
    </row>
    <row r="19" ht="17.75" customHeight="1" spans="1:14">
      <c r="A19" s="48">
        <v>1101605</v>
      </c>
      <c r="B19" s="24" t="s">
        <v>1015</v>
      </c>
      <c r="C19" s="49">
        <v>55</v>
      </c>
      <c r="D19" s="49">
        <v>168</v>
      </c>
      <c r="E19" s="49">
        <f t="shared" si="0"/>
        <v>305.454545454545</v>
      </c>
      <c r="F19" s="49">
        <v>49</v>
      </c>
      <c r="G19" s="26">
        <v>41.1764705882353</v>
      </c>
      <c r="H19" s="49">
        <v>112</v>
      </c>
      <c r="I19" s="49">
        <f t="shared" si="1"/>
        <v>-56</v>
      </c>
      <c r="J19" s="26">
        <f t="shared" si="2"/>
        <v>-33.3333333333333</v>
      </c>
      <c r="K19" s="1">
        <v>119</v>
      </c>
      <c r="L19" s="1">
        <f t="shared" si="3"/>
        <v>49</v>
      </c>
      <c r="N19" s="1">
        <f t="shared" si="4"/>
        <v>41.1764705882353</v>
      </c>
    </row>
    <row r="20" ht="17.75" customHeight="1" spans="1:14">
      <c r="A20" s="48">
        <v>1021199</v>
      </c>
      <c r="B20" s="24" t="s">
        <v>65</v>
      </c>
      <c r="C20" s="50"/>
      <c r="D20" s="51"/>
      <c r="E20" s="49"/>
      <c r="F20" s="51"/>
      <c r="G20" s="26"/>
      <c r="H20" s="50"/>
      <c r="I20" s="49">
        <f t="shared" si="1"/>
        <v>0</v>
      </c>
      <c r="J20" s="26" t="e">
        <f t="shared" si="2"/>
        <v>#DIV/0!</v>
      </c>
      <c r="L20" s="1">
        <f t="shared" si="3"/>
        <v>0</v>
      </c>
      <c r="N20" s="1" t="e">
        <f t="shared" si="4"/>
        <v>#DIV/0!</v>
      </c>
    </row>
  </sheetData>
  <mergeCells count="51">
    <mergeCell ref="A2:J2"/>
    <mergeCell ref="L2:M2"/>
    <mergeCell ref="N2:O2"/>
    <mergeCell ref="C3:H3"/>
    <mergeCell ref="I3:K3"/>
    <mergeCell ref="L3:M3"/>
    <mergeCell ref="N3:O3"/>
    <mergeCell ref="C4:G4"/>
    <mergeCell ref="H4:J4"/>
    <mergeCell ref="L4:M4"/>
    <mergeCell ref="N4:O4"/>
    <mergeCell ref="F5:G5"/>
    <mergeCell ref="I5:J5"/>
    <mergeCell ref="L5:M5"/>
    <mergeCell ref="N5:O5"/>
    <mergeCell ref="L6:M6"/>
    <mergeCell ref="N6:O6"/>
    <mergeCell ref="L7:M7"/>
    <mergeCell ref="N7:O7"/>
    <mergeCell ref="L8:M8"/>
    <mergeCell ref="N8:O8"/>
    <mergeCell ref="L9:M9"/>
    <mergeCell ref="N9:O9"/>
    <mergeCell ref="L10:M10"/>
    <mergeCell ref="N10:O10"/>
    <mergeCell ref="L11:M11"/>
    <mergeCell ref="N11:O11"/>
    <mergeCell ref="L12:M12"/>
    <mergeCell ref="N12:O12"/>
    <mergeCell ref="L13:M13"/>
    <mergeCell ref="N13:O13"/>
    <mergeCell ref="L14:M14"/>
    <mergeCell ref="N14:O14"/>
    <mergeCell ref="L15:M15"/>
    <mergeCell ref="N15:O15"/>
    <mergeCell ref="L16:M16"/>
    <mergeCell ref="N16:O16"/>
    <mergeCell ref="L17:M17"/>
    <mergeCell ref="N17:O17"/>
    <mergeCell ref="L18:M18"/>
    <mergeCell ref="N18:O18"/>
    <mergeCell ref="L19:M19"/>
    <mergeCell ref="N19:O19"/>
    <mergeCell ref="L20:M20"/>
    <mergeCell ref="N20:O20"/>
    <mergeCell ref="A4:A6"/>
    <mergeCell ref="B4:B6"/>
    <mergeCell ref="C5:C6"/>
    <mergeCell ref="D5:D6"/>
    <mergeCell ref="E5:E6"/>
    <mergeCell ref="H5:H6"/>
  </mergeCells>
  <printOptions horizontalCentered="1"/>
  <pageMargins left="0.700694444444445" right="0.700694444444445" top="0.751388888888889" bottom="0.751388888888889" header="0.298611111111111" footer="0.298611111111111"/>
  <pageSetup paperSize="9" firstPageNumber="36" orientation="landscape" useFirstPageNumber="1" horizontalDpi="600"/>
  <headerFooter>
    <oddFooter>&amp;C第 &amp;P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view="pageBreakPreview" zoomScaleNormal="100" workbookViewId="0">
      <selection activeCell="I3" sqref="I3:K3"/>
    </sheetView>
  </sheetViews>
  <sheetFormatPr defaultColWidth="10.2833333333333" defaultRowHeight="14.25"/>
  <cols>
    <col min="1" max="1" width="8.25" style="1" customWidth="1"/>
    <col min="2" max="2" width="37.875" style="1" customWidth="1"/>
    <col min="3" max="3" width="9.375" style="3" customWidth="1"/>
    <col min="4" max="4" width="8.5" style="3" customWidth="1"/>
    <col min="5" max="5" width="12.625" style="3" customWidth="1"/>
    <col min="6" max="6" width="8.5" style="3" customWidth="1"/>
    <col min="7" max="7" width="8.5" style="4" customWidth="1"/>
    <col min="8" max="10" width="8.5" style="3" customWidth="1"/>
    <col min="11" max="11" width="7.34166666666667" style="1" hidden="1" customWidth="1"/>
    <col min="12" max="12" width="11.75" style="5" hidden="1" customWidth="1"/>
    <col min="13" max="13" width="8.21666666666667" style="5" hidden="1" customWidth="1"/>
    <col min="14" max="14" width="19.875" style="6" hidden="1" customWidth="1"/>
    <col min="15" max="15" width="9.51666666666667" style="5" hidden="1" customWidth="1"/>
    <col min="16" max="16" width="9.51666666666667" style="1" customWidth="1"/>
    <col min="17" max="17" width="10.2583333333333" style="1" customWidth="1"/>
    <col min="18" max="18" width="9.58333333333333" style="1" customWidth="1"/>
    <col min="19" max="16384" width="10.2833333333333" style="1"/>
  </cols>
  <sheetData>
    <row r="1" spans="1:1">
      <c r="A1" s="7" t="s">
        <v>1017</v>
      </c>
    </row>
    <row r="2" s="1" customFormat="1" ht="36" customHeight="1" spans="1:15">
      <c r="A2" s="8" t="s">
        <v>1018</v>
      </c>
      <c r="B2" s="8"/>
      <c r="C2" s="8"/>
      <c r="D2" s="8"/>
      <c r="E2" s="8"/>
      <c r="F2" s="8"/>
      <c r="G2" s="9"/>
      <c r="H2" s="8"/>
      <c r="I2" s="8"/>
      <c r="J2" s="8"/>
      <c r="L2" s="5"/>
      <c r="M2" s="5"/>
      <c r="N2" s="6"/>
      <c r="O2" s="5"/>
    </row>
    <row r="3" s="1" customFormat="1" ht="13.5" customHeight="1" spans="2:15">
      <c r="B3" s="10"/>
      <c r="C3" s="11"/>
      <c r="D3" s="11"/>
      <c r="E3" s="11"/>
      <c r="F3" s="11"/>
      <c r="G3" s="12"/>
      <c r="H3" s="11"/>
      <c r="I3" s="38" t="s">
        <v>507</v>
      </c>
      <c r="J3" s="39" t="s">
        <v>25</v>
      </c>
      <c r="K3" s="39"/>
      <c r="L3" s="5"/>
      <c r="M3" s="5"/>
      <c r="N3" s="6"/>
      <c r="O3" s="5"/>
    </row>
    <row r="4" ht="17.8" customHeight="1" spans="1:10">
      <c r="A4" s="13" t="s">
        <v>1019</v>
      </c>
      <c r="B4" s="14" t="s">
        <v>28</v>
      </c>
      <c r="C4" s="14" t="s">
        <v>29</v>
      </c>
      <c r="D4" s="15"/>
      <c r="E4" s="15"/>
      <c r="F4" s="15"/>
      <c r="G4" s="16"/>
      <c r="H4" s="14" t="s">
        <v>30</v>
      </c>
      <c r="I4" s="15"/>
      <c r="J4" s="15"/>
    </row>
    <row r="5" ht="17.4" customHeight="1" spans="1:10">
      <c r="A5" s="17"/>
      <c r="B5" s="15"/>
      <c r="C5" s="14" t="s">
        <v>31</v>
      </c>
      <c r="D5" s="14" t="s">
        <v>32</v>
      </c>
      <c r="E5" s="14" t="s">
        <v>33</v>
      </c>
      <c r="F5" s="14" t="s">
        <v>34</v>
      </c>
      <c r="G5" s="16"/>
      <c r="H5" s="14" t="s">
        <v>35</v>
      </c>
      <c r="I5" s="14" t="s">
        <v>514</v>
      </c>
      <c r="J5" s="15"/>
    </row>
    <row r="6" ht="17.4" customHeight="1" spans="1:10">
      <c r="A6" s="17"/>
      <c r="B6" s="15"/>
      <c r="C6" s="15"/>
      <c r="D6" s="15"/>
      <c r="E6" s="15"/>
      <c r="F6" s="14" t="s">
        <v>37</v>
      </c>
      <c r="G6" s="18" t="s">
        <v>38</v>
      </c>
      <c r="H6" s="15"/>
      <c r="I6" s="14" t="s">
        <v>37</v>
      </c>
      <c r="J6" s="14" t="s">
        <v>38</v>
      </c>
    </row>
    <row r="7" ht="23" customHeight="1" spans="1:15">
      <c r="A7" s="19">
        <v>209</v>
      </c>
      <c r="B7" s="20" t="s">
        <v>1020</v>
      </c>
      <c r="C7" s="21">
        <f t="shared" ref="C7:H7" si="0">C8+C13</f>
        <v>25289</v>
      </c>
      <c r="D7" s="21">
        <f t="shared" si="0"/>
        <v>26386.886548</v>
      </c>
      <c r="E7" s="21">
        <f t="shared" ref="E7:E9" si="1">D7/C7*100</f>
        <v>104.341360069595</v>
      </c>
      <c r="F7" s="21">
        <v>2464.886548</v>
      </c>
      <c r="G7" s="22">
        <v>10.3038481230666</v>
      </c>
      <c r="H7" s="21">
        <f t="shared" si="0"/>
        <v>27854.666764</v>
      </c>
      <c r="I7" s="21">
        <f t="shared" ref="I7:I22" si="2">H7-D7</f>
        <v>1467.780216</v>
      </c>
      <c r="J7" s="40">
        <f t="shared" ref="J7:J11" si="3">I7/D7*100</f>
        <v>5.56253657789441</v>
      </c>
      <c r="K7" s="41">
        <f>K8+K13</f>
        <v>23922</v>
      </c>
      <c r="L7" s="5">
        <f t="shared" ref="L7:L22" si="4">D7-K7</f>
        <v>2464.886548</v>
      </c>
      <c r="N7" s="6">
        <f t="shared" ref="N7:N22" si="5">L7/K7*100</f>
        <v>10.3038481230666</v>
      </c>
      <c r="O7" s="6"/>
    </row>
    <row r="8" ht="17.4" customHeight="1" spans="1:15">
      <c r="A8" s="19">
        <v>20910</v>
      </c>
      <c r="B8" s="20" t="s">
        <v>1021</v>
      </c>
      <c r="C8" s="21">
        <f t="shared" ref="C8:H8" si="6">SUM(C9:C12)</f>
        <v>5449</v>
      </c>
      <c r="D8" s="21">
        <f t="shared" si="6"/>
        <v>6105.397332</v>
      </c>
      <c r="E8" s="21">
        <f t="shared" si="1"/>
        <v>112.046198054689</v>
      </c>
      <c r="F8" s="21">
        <v>842.397332</v>
      </c>
      <c r="G8" s="22">
        <v>16.0060294888847</v>
      </c>
      <c r="H8" s="21">
        <f t="shared" si="6"/>
        <v>6771.680208</v>
      </c>
      <c r="I8" s="21">
        <f t="shared" si="2"/>
        <v>666.282875999999</v>
      </c>
      <c r="J8" s="40">
        <f t="shared" si="3"/>
        <v>10.9130141703937</v>
      </c>
      <c r="K8" s="1">
        <v>5263</v>
      </c>
      <c r="L8" s="5">
        <f t="shared" si="4"/>
        <v>842.397332</v>
      </c>
      <c r="N8" s="6">
        <f t="shared" si="5"/>
        <v>16.0060294888847</v>
      </c>
      <c r="O8" s="6"/>
    </row>
    <row r="9" ht="17.4" customHeight="1" spans="1:15">
      <c r="A9" s="23">
        <v>2091001</v>
      </c>
      <c r="B9" s="24" t="s">
        <v>1022</v>
      </c>
      <c r="C9" s="25">
        <v>5445</v>
      </c>
      <c r="D9" s="25">
        <v>6093.222175</v>
      </c>
      <c r="E9" s="25">
        <f t="shared" si="1"/>
        <v>111.904906795225</v>
      </c>
      <c r="F9" s="25">
        <v>835.222175</v>
      </c>
      <c r="G9" s="26">
        <v>15.8847884176493</v>
      </c>
      <c r="H9" s="25">
        <v>6761.150208</v>
      </c>
      <c r="I9" s="25">
        <f t="shared" si="2"/>
        <v>667.928033</v>
      </c>
      <c r="J9" s="42">
        <f t="shared" si="3"/>
        <v>10.9618197698494</v>
      </c>
      <c r="K9" s="1">
        <v>5258</v>
      </c>
      <c r="L9" s="5">
        <f t="shared" si="4"/>
        <v>835.222175</v>
      </c>
      <c r="N9" s="6">
        <f t="shared" si="5"/>
        <v>15.8847884176493</v>
      </c>
      <c r="O9" s="6"/>
    </row>
    <row r="10" ht="17.4" customHeight="1" spans="1:15">
      <c r="A10" s="23">
        <v>2301704</v>
      </c>
      <c r="B10" s="24" t="s">
        <v>1023</v>
      </c>
      <c r="C10" s="25">
        <v>4</v>
      </c>
      <c r="D10" s="25">
        <v>3.530157</v>
      </c>
      <c r="E10" s="25"/>
      <c r="F10" s="25">
        <v>-0.469843</v>
      </c>
      <c r="G10" s="26">
        <v>-11.746075</v>
      </c>
      <c r="H10" s="25">
        <v>2.78</v>
      </c>
      <c r="I10" s="25">
        <f t="shared" si="2"/>
        <v>-0.750157</v>
      </c>
      <c r="J10" s="42">
        <f t="shared" si="3"/>
        <v>-21.2499614039829</v>
      </c>
      <c r="K10" s="1">
        <v>4</v>
      </c>
      <c r="L10" s="5">
        <f t="shared" si="4"/>
        <v>-0.469843</v>
      </c>
      <c r="N10" s="6">
        <f t="shared" si="5"/>
        <v>-11.746075</v>
      </c>
      <c r="O10" s="6"/>
    </row>
    <row r="11" ht="17.4" customHeight="1" spans="1:15">
      <c r="A11" s="23">
        <v>2091099</v>
      </c>
      <c r="B11" s="24" t="s">
        <v>355</v>
      </c>
      <c r="C11" s="25"/>
      <c r="D11" s="25">
        <v>8.645</v>
      </c>
      <c r="E11" s="25"/>
      <c r="F11" s="25">
        <v>7.645</v>
      </c>
      <c r="G11" s="26">
        <v>764.5</v>
      </c>
      <c r="H11" s="25">
        <v>7.75</v>
      </c>
      <c r="I11" s="25">
        <f t="shared" si="2"/>
        <v>-0.895</v>
      </c>
      <c r="J11" s="42">
        <f t="shared" si="3"/>
        <v>-10.3528050896472</v>
      </c>
      <c r="K11" s="1">
        <v>1</v>
      </c>
      <c r="L11" s="5">
        <f t="shared" si="4"/>
        <v>7.645</v>
      </c>
      <c r="N11" s="6">
        <f t="shared" si="5"/>
        <v>764.5</v>
      </c>
      <c r="O11" s="6"/>
    </row>
    <row r="12" ht="17.4" customHeight="1" spans="1:15">
      <c r="A12" s="23">
        <v>2301901</v>
      </c>
      <c r="B12" s="24" t="s">
        <v>1024</v>
      </c>
      <c r="C12" s="25"/>
      <c r="D12" s="25"/>
      <c r="E12" s="25"/>
      <c r="F12" s="25">
        <v>0</v>
      </c>
      <c r="G12" s="26"/>
      <c r="H12" s="25"/>
      <c r="I12" s="25">
        <f t="shared" si="2"/>
        <v>0</v>
      </c>
      <c r="J12" s="42"/>
      <c r="K12" s="1">
        <v>0</v>
      </c>
      <c r="L12" s="5">
        <f t="shared" si="4"/>
        <v>0</v>
      </c>
      <c r="N12" s="6" t="e">
        <f t="shared" si="5"/>
        <v>#DIV/0!</v>
      </c>
      <c r="O12" s="6"/>
    </row>
    <row r="13" ht="17.4" customHeight="1" spans="1:15">
      <c r="A13" s="19">
        <v>20911</v>
      </c>
      <c r="B13" s="20" t="s">
        <v>1025</v>
      </c>
      <c r="C13" s="21">
        <f t="shared" ref="C13:H13" si="7">SUM(C14:C16)</f>
        <v>19840</v>
      </c>
      <c r="D13" s="21">
        <f t="shared" si="7"/>
        <v>20281.489216</v>
      </c>
      <c r="E13" s="21">
        <f t="shared" ref="E13:E15" si="8">D13/C13*100</f>
        <v>102.225248064516</v>
      </c>
      <c r="F13" s="21">
        <v>1622.489216</v>
      </c>
      <c r="G13" s="27">
        <v>8.69547787126857</v>
      </c>
      <c r="H13" s="21">
        <f t="shared" si="7"/>
        <v>21082.986556</v>
      </c>
      <c r="I13" s="21">
        <f t="shared" si="2"/>
        <v>801.497339999998</v>
      </c>
      <c r="J13" s="40">
        <f t="shared" ref="J13:J22" si="9">I13/D13*100</f>
        <v>3.9518663124979</v>
      </c>
      <c r="K13" s="1">
        <v>18659</v>
      </c>
      <c r="L13" s="5">
        <f t="shared" si="4"/>
        <v>1622.489216</v>
      </c>
      <c r="N13" s="6">
        <f t="shared" si="5"/>
        <v>8.69547787126857</v>
      </c>
      <c r="O13" s="6"/>
    </row>
    <row r="14" ht="17.4" customHeight="1" spans="1:15">
      <c r="A14" s="23">
        <v>2091101</v>
      </c>
      <c r="B14" s="24" t="s">
        <v>1022</v>
      </c>
      <c r="C14" s="25">
        <v>19785</v>
      </c>
      <c r="D14" s="25">
        <v>20127.064304</v>
      </c>
      <c r="E14" s="25">
        <f t="shared" si="8"/>
        <v>101.728907273187</v>
      </c>
      <c r="F14" s="25">
        <v>1542.064304</v>
      </c>
      <c r="G14" s="26">
        <v>8.29735972020446</v>
      </c>
      <c r="H14" s="25">
        <v>20960.986556</v>
      </c>
      <c r="I14" s="25">
        <f t="shared" si="2"/>
        <v>833.922252</v>
      </c>
      <c r="J14" s="42">
        <f t="shared" si="9"/>
        <v>4.14328805932353</v>
      </c>
      <c r="K14" s="1">
        <v>18585</v>
      </c>
      <c r="L14" s="5">
        <f t="shared" si="4"/>
        <v>1542.064304</v>
      </c>
      <c r="N14" s="6">
        <f t="shared" si="5"/>
        <v>8.29735972020446</v>
      </c>
      <c r="O14" s="6"/>
    </row>
    <row r="15" ht="17.4" customHeight="1" spans="1:15">
      <c r="A15" s="23">
        <v>2301705</v>
      </c>
      <c r="B15" s="24" t="s">
        <v>1023</v>
      </c>
      <c r="C15" s="25">
        <v>55</v>
      </c>
      <c r="D15" s="25">
        <v>122.037238</v>
      </c>
      <c r="E15" s="25">
        <f t="shared" si="8"/>
        <v>221.885887272727</v>
      </c>
      <c r="F15" s="25">
        <v>50.037238</v>
      </c>
      <c r="G15" s="26">
        <v>69.4961638888889</v>
      </c>
      <c r="H15" s="25">
        <v>112</v>
      </c>
      <c r="I15" s="25">
        <f t="shared" si="2"/>
        <v>-10.037238</v>
      </c>
      <c r="J15" s="42">
        <f t="shared" si="9"/>
        <v>-8.22473383083285</v>
      </c>
      <c r="K15" s="1">
        <v>72</v>
      </c>
      <c r="L15" s="5">
        <f t="shared" si="4"/>
        <v>50.037238</v>
      </c>
      <c r="N15" s="6">
        <f t="shared" si="5"/>
        <v>69.4961638888889</v>
      </c>
      <c r="O15" s="6"/>
    </row>
    <row r="16" ht="17.4" customHeight="1" spans="1:15">
      <c r="A16" s="23">
        <v>2091199</v>
      </c>
      <c r="B16" s="24" t="s">
        <v>355</v>
      </c>
      <c r="C16" s="28"/>
      <c r="D16" s="25">
        <v>32.387674</v>
      </c>
      <c r="E16" s="25"/>
      <c r="F16" s="25">
        <v>30.387674</v>
      </c>
      <c r="G16" s="26">
        <v>1519.3837</v>
      </c>
      <c r="H16" s="28">
        <v>10</v>
      </c>
      <c r="I16" s="25">
        <f t="shared" si="2"/>
        <v>-22.387674</v>
      </c>
      <c r="J16" s="42">
        <f t="shared" si="9"/>
        <v>-69.1240562690609</v>
      </c>
      <c r="K16" s="1">
        <v>2</v>
      </c>
      <c r="L16" s="5">
        <f t="shared" si="4"/>
        <v>30.387674</v>
      </c>
      <c r="N16" s="6">
        <f t="shared" si="5"/>
        <v>1519.3837</v>
      </c>
      <c r="O16" s="6"/>
    </row>
    <row r="17" ht="17.75" customHeight="1" spans="1:15">
      <c r="A17" s="29"/>
      <c r="B17" s="30" t="s">
        <v>1026</v>
      </c>
      <c r="C17" s="31">
        <v>1560</v>
      </c>
      <c r="D17" s="31">
        <v>2795</v>
      </c>
      <c r="E17" s="25">
        <f t="shared" ref="E17:E22" si="10">D17/C17*100</f>
        <v>179.166666666667</v>
      </c>
      <c r="F17" s="31">
        <v>1478</v>
      </c>
      <c r="G17" s="32">
        <v>112.224753227031</v>
      </c>
      <c r="H17" s="31">
        <v>2844</v>
      </c>
      <c r="I17" s="25">
        <f t="shared" si="2"/>
        <v>49</v>
      </c>
      <c r="J17" s="42">
        <f t="shared" si="9"/>
        <v>1.75313059033989</v>
      </c>
      <c r="K17" s="1">
        <v>1317</v>
      </c>
      <c r="L17" s="5">
        <f t="shared" si="4"/>
        <v>1478</v>
      </c>
      <c r="N17" s="6">
        <f t="shared" si="5"/>
        <v>112.224753227031</v>
      </c>
      <c r="O17" s="6"/>
    </row>
    <row r="18" ht="17.75" customHeight="1" spans="1:15">
      <c r="A18" s="33"/>
      <c r="B18" s="24" t="s">
        <v>1027</v>
      </c>
      <c r="C18" s="28"/>
      <c r="D18" s="28">
        <v>-221</v>
      </c>
      <c r="E18" s="25"/>
      <c r="F18" s="28">
        <v>-346</v>
      </c>
      <c r="G18" s="34">
        <v>-276.8</v>
      </c>
      <c r="H18" s="28"/>
      <c r="I18" s="25">
        <f t="shared" si="2"/>
        <v>221</v>
      </c>
      <c r="J18" s="42">
        <f t="shared" si="9"/>
        <v>-100</v>
      </c>
      <c r="K18" s="1">
        <v>125</v>
      </c>
      <c r="L18" s="5">
        <f t="shared" si="4"/>
        <v>-346</v>
      </c>
      <c r="N18" s="6">
        <f t="shared" si="5"/>
        <v>-276.8</v>
      </c>
      <c r="O18" s="6"/>
    </row>
    <row r="19" s="2" customFormat="1" ht="28" customHeight="1" spans="1:15">
      <c r="A19" s="35"/>
      <c r="B19" s="20" t="s">
        <v>1028</v>
      </c>
      <c r="C19" s="36">
        <f t="shared" ref="C19:H19" si="11">C17+C18</f>
        <v>1560</v>
      </c>
      <c r="D19" s="36">
        <f t="shared" si="11"/>
        <v>2574</v>
      </c>
      <c r="E19" s="21">
        <f t="shared" si="10"/>
        <v>165</v>
      </c>
      <c r="F19" s="36">
        <v>1132</v>
      </c>
      <c r="G19" s="37">
        <v>78.502080443828</v>
      </c>
      <c r="H19" s="36">
        <f t="shared" si="11"/>
        <v>2844</v>
      </c>
      <c r="I19" s="21">
        <f t="shared" si="2"/>
        <v>270</v>
      </c>
      <c r="J19" s="40">
        <f t="shared" si="9"/>
        <v>10.4895104895105</v>
      </c>
      <c r="K19" s="1">
        <f>K17+K18</f>
        <v>1442</v>
      </c>
      <c r="L19" s="5">
        <f t="shared" si="4"/>
        <v>1132</v>
      </c>
      <c r="M19" s="5"/>
      <c r="N19" s="6">
        <f t="shared" si="5"/>
        <v>78.502080443828</v>
      </c>
      <c r="O19" s="5"/>
    </row>
    <row r="20" spans="1:15">
      <c r="A20" s="33">
        <v>2300915</v>
      </c>
      <c r="B20" s="24" t="s">
        <v>1029</v>
      </c>
      <c r="C20" s="28">
        <v>18042</v>
      </c>
      <c r="D20" s="28">
        <v>19276</v>
      </c>
      <c r="E20" s="25">
        <f t="shared" si="10"/>
        <v>106.839596497062</v>
      </c>
      <c r="F20" s="28">
        <v>2794</v>
      </c>
      <c r="G20" s="34">
        <v>16.9518262346803</v>
      </c>
      <c r="H20" s="28">
        <v>21788</v>
      </c>
      <c r="I20" s="25">
        <f t="shared" si="2"/>
        <v>2512</v>
      </c>
      <c r="J20" s="42">
        <f t="shared" si="9"/>
        <v>13.0317493255862</v>
      </c>
      <c r="K20" s="1">
        <v>16482</v>
      </c>
      <c r="L20" s="5">
        <f t="shared" si="4"/>
        <v>2794</v>
      </c>
      <c r="N20" s="6">
        <f t="shared" si="5"/>
        <v>16.9518262346803</v>
      </c>
      <c r="O20" s="6"/>
    </row>
    <row r="21" spans="1:15">
      <c r="A21" s="33">
        <v>2300916</v>
      </c>
      <c r="B21" s="24" t="s">
        <v>1030</v>
      </c>
      <c r="C21" s="28">
        <v>834</v>
      </c>
      <c r="D21" s="28">
        <v>613</v>
      </c>
      <c r="E21" s="25">
        <f t="shared" si="10"/>
        <v>73.5011990407674</v>
      </c>
      <c r="F21" s="28">
        <v>-221</v>
      </c>
      <c r="G21" s="34">
        <v>-26.4988009592326</v>
      </c>
      <c r="H21" s="28">
        <v>1014</v>
      </c>
      <c r="I21" s="25">
        <f t="shared" si="2"/>
        <v>401</v>
      </c>
      <c r="J21" s="42">
        <f t="shared" si="9"/>
        <v>65.415986949429</v>
      </c>
      <c r="K21" s="1">
        <v>834</v>
      </c>
      <c r="L21" s="5">
        <f t="shared" si="4"/>
        <v>-221</v>
      </c>
      <c r="N21" s="6">
        <f t="shared" si="5"/>
        <v>-26.4988009592326</v>
      </c>
      <c r="O21" s="6"/>
    </row>
    <row r="22" s="2" customFormat="1" ht="28" customHeight="1" spans="1:15">
      <c r="A22" s="35"/>
      <c r="B22" s="20" t="s">
        <v>1031</v>
      </c>
      <c r="C22" s="36">
        <f>C20+C21</f>
        <v>18876</v>
      </c>
      <c r="D22" s="36">
        <f>D20+D21</f>
        <v>19889</v>
      </c>
      <c r="E22" s="21">
        <f t="shared" si="10"/>
        <v>105.366603093876</v>
      </c>
      <c r="F22" s="36">
        <v>2573</v>
      </c>
      <c r="G22" s="37">
        <v>14.8590898590899</v>
      </c>
      <c r="H22" s="36">
        <f>H21+H20</f>
        <v>22802</v>
      </c>
      <c r="I22" s="21">
        <f t="shared" si="2"/>
        <v>2913</v>
      </c>
      <c r="J22" s="40">
        <f t="shared" si="9"/>
        <v>14.646286892252</v>
      </c>
      <c r="K22" s="1">
        <f>K20+K21</f>
        <v>17316</v>
      </c>
      <c r="L22" s="5">
        <f t="shared" si="4"/>
        <v>2573</v>
      </c>
      <c r="M22" s="5"/>
      <c r="N22" s="6">
        <f t="shared" si="5"/>
        <v>14.8590898590899</v>
      </c>
      <c r="O22" s="5"/>
    </row>
  </sheetData>
  <mergeCells count="55">
    <mergeCell ref="A2:J2"/>
    <mergeCell ref="L2:M2"/>
    <mergeCell ref="N2:O2"/>
    <mergeCell ref="C3:H3"/>
    <mergeCell ref="I3:K3"/>
    <mergeCell ref="L3:M3"/>
    <mergeCell ref="N3:O3"/>
    <mergeCell ref="C4:G4"/>
    <mergeCell ref="H4:J4"/>
    <mergeCell ref="L4:M4"/>
    <mergeCell ref="N4:O4"/>
    <mergeCell ref="F5:G5"/>
    <mergeCell ref="I5:J5"/>
    <mergeCell ref="L5:M5"/>
    <mergeCell ref="N5:O5"/>
    <mergeCell ref="L6:M6"/>
    <mergeCell ref="N6:O6"/>
    <mergeCell ref="L7:M7"/>
    <mergeCell ref="N7:O7"/>
    <mergeCell ref="L8:M8"/>
    <mergeCell ref="N8:O8"/>
    <mergeCell ref="L9:M9"/>
    <mergeCell ref="N9:O9"/>
    <mergeCell ref="L10:M10"/>
    <mergeCell ref="N10:O10"/>
    <mergeCell ref="L11:M11"/>
    <mergeCell ref="N11:O11"/>
    <mergeCell ref="L12:M12"/>
    <mergeCell ref="N12:O12"/>
    <mergeCell ref="L13:M13"/>
    <mergeCell ref="N13:O13"/>
    <mergeCell ref="L14:M14"/>
    <mergeCell ref="N14:O14"/>
    <mergeCell ref="L15:M15"/>
    <mergeCell ref="N15:O15"/>
    <mergeCell ref="L16:M16"/>
    <mergeCell ref="N16:O16"/>
    <mergeCell ref="L17:M17"/>
    <mergeCell ref="N17:O17"/>
    <mergeCell ref="L18:M18"/>
    <mergeCell ref="N18:O18"/>
    <mergeCell ref="L19:M19"/>
    <mergeCell ref="N19:O19"/>
    <mergeCell ref="L20:M20"/>
    <mergeCell ref="N20:O20"/>
    <mergeCell ref="L21:M21"/>
    <mergeCell ref="N21:O21"/>
    <mergeCell ref="L22:M22"/>
    <mergeCell ref="N22:O22"/>
    <mergeCell ref="A4:A6"/>
    <mergeCell ref="B4:B6"/>
    <mergeCell ref="C5:C6"/>
    <mergeCell ref="D5:D6"/>
    <mergeCell ref="E5:E6"/>
    <mergeCell ref="H5:H6"/>
  </mergeCells>
  <printOptions horizontalCentered="1"/>
  <pageMargins left="0.700694444444445" right="0.700694444444445" top="0.751388888888889" bottom="0.751388888888889" header="0.298611111111111" footer="0.298611111111111"/>
  <pageSetup paperSize="9" firstPageNumber="37" orientation="landscape" useFirstPageNumber="1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5"/>
  <sheetViews>
    <sheetView zoomScale="90" zoomScaleNormal="90" workbookViewId="0">
      <selection activeCell="C4" sqref="C4:G4"/>
    </sheetView>
  </sheetViews>
  <sheetFormatPr defaultColWidth="10.2833333333333" defaultRowHeight="14.25"/>
  <cols>
    <col min="1" max="1" width="9.375" style="1" customWidth="1"/>
    <col min="2" max="2" width="30.875" style="1" customWidth="1"/>
    <col min="3" max="3" width="9.625" style="3" customWidth="1"/>
    <col min="4" max="4" width="11.375" style="3" customWidth="1"/>
    <col min="5" max="5" width="11.625" style="3" customWidth="1"/>
    <col min="6" max="6" width="10.75" style="121" customWidth="1"/>
    <col min="7" max="7" width="8.125" style="223" customWidth="1"/>
    <col min="8" max="8" width="8.25" style="3" customWidth="1"/>
    <col min="9" max="9" width="10.75" style="1" customWidth="1"/>
    <col min="10" max="10" width="9.75" style="1" customWidth="1"/>
    <col min="11" max="11" width="7.34166666666667" style="1" hidden="1" customWidth="1"/>
    <col min="12" max="12" width="13.75" style="5" hidden="1" customWidth="1"/>
    <col min="13" max="13" width="13.75" style="224" hidden="1" customWidth="1"/>
    <col min="14" max="14" width="10.2833333333333" style="1" hidden="1" customWidth="1"/>
    <col min="15" max="15" width="13.75" style="1" hidden="1" customWidth="1"/>
    <col min="16" max="16384" width="10.2833333333333" style="1"/>
  </cols>
  <sheetData>
    <row r="1" ht="20.25" spans="1:1">
      <c r="A1" s="122" t="s">
        <v>23</v>
      </c>
    </row>
    <row r="2" ht="27" customHeight="1" spans="1:10">
      <c r="A2" s="123" t="s">
        <v>24</v>
      </c>
      <c r="B2" s="123"/>
      <c r="C2" s="123"/>
      <c r="D2" s="123"/>
      <c r="E2" s="123"/>
      <c r="F2" s="123"/>
      <c r="G2" s="123"/>
      <c r="H2" s="123"/>
      <c r="I2" s="123"/>
      <c r="J2" s="123"/>
    </row>
    <row r="3" s="222" customFormat="1" ht="16" customHeight="1" spans="1:13">
      <c r="A3" s="124"/>
      <c r="B3" s="124"/>
      <c r="C3" s="125"/>
      <c r="D3" s="125"/>
      <c r="E3" s="125"/>
      <c r="F3" s="141"/>
      <c r="G3" s="126" t="s">
        <v>25</v>
      </c>
      <c r="H3" s="125"/>
      <c r="I3" s="125"/>
      <c r="J3" s="221" t="s">
        <v>26</v>
      </c>
      <c r="L3" s="229"/>
      <c r="M3" s="230"/>
    </row>
    <row r="4" ht="16.2" customHeight="1" spans="1:10">
      <c r="A4" s="225" t="s">
        <v>27</v>
      </c>
      <c r="B4" s="14" t="s">
        <v>28</v>
      </c>
      <c r="C4" s="14" t="s">
        <v>29</v>
      </c>
      <c r="D4" s="15"/>
      <c r="E4" s="15"/>
      <c r="F4" s="142"/>
      <c r="G4" s="127" t="s">
        <v>25</v>
      </c>
      <c r="H4" s="14" t="s">
        <v>30</v>
      </c>
      <c r="I4" s="15"/>
      <c r="J4" s="15"/>
    </row>
    <row r="5" ht="15.7" customHeight="1" spans="1:10">
      <c r="A5" s="226"/>
      <c r="B5" s="15"/>
      <c r="C5" s="14" t="s">
        <v>31</v>
      </c>
      <c r="D5" s="14" t="s">
        <v>32</v>
      </c>
      <c r="E5" s="14" t="s">
        <v>33</v>
      </c>
      <c r="F5" s="143" t="s">
        <v>34</v>
      </c>
      <c r="G5" s="127" t="s">
        <v>25</v>
      </c>
      <c r="H5" s="14" t="s">
        <v>35</v>
      </c>
      <c r="I5" s="14" t="s">
        <v>36</v>
      </c>
      <c r="J5" s="15"/>
    </row>
    <row r="6" ht="15.7" customHeight="1" spans="1:11">
      <c r="A6" s="227"/>
      <c r="B6" s="15"/>
      <c r="C6" s="15"/>
      <c r="D6" s="15"/>
      <c r="E6" s="15"/>
      <c r="F6" s="143" t="s">
        <v>37</v>
      </c>
      <c r="G6" s="132" t="s">
        <v>38</v>
      </c>
      <c r="H6" s="15"/>
      <c r="I6" s="14" t="s">
        <v>37</v>
      </c>
      <c r="J6" s="14" t="s">
        <v>38</v>
      </c>
      <c r="K6" s="1" t="s">
        <v>39</v>
      </c>
    </row>
    <row r="7" ht="18.25" customHeight="1" spans="1:15">
      <c r="A7" s="148"/>
      <c r="B7" s="129" t="s">
        <v>40</v>
      </c>
      <c r="C7" s="130">
        <f t="shared" ref="C7:H7" si="0">C33+C34</f>
        <v>215900</v>
      </c>
      <c r="D7" s="130">
        <f t="shared" si="0"/>
        <v>262510.614769</v>
      </c>
      <c r="E7" s="131">
        <f t="shared" ref="E7:E20" si="1">D7/C7*100</f>
        <v>121.58898321862</v>
      </c>
      <c r="F7" s="228">
        <v>-24271.385231</v>
      </c>
      <c r="G7" s="134">
        <v>-8.46335726475163</v>
      </c>
      <c r="H7" s="130">
        <f t="shared" si="0"/>
        <v>218265.871424</v>
      </c>
      <c r="I7" s="130">
        <f t="shared" ref="I7:I20" si="2">H7-D7</f>
        <v>-44244.743345</v>
      </c>
      <c r="J7" s="131">
        <f t="shared" ref="J7:J20" si="3">I7/D7*100</f>
        <v>-16.8544587745276</v>
      </c>
      <c r="K7" s="1">
        <f>K112+K109+K106+K104+K82+K43+K36+K33</f>
        <v>286782</v>
      </c>
      <c r="L7" s="5">
        <f t="shared" ref="L7:L70" si="4">D7-K7</f>
        <v>-24271.385231</v>
      </c>
      <c r="M7" s="224">
        <f t="shared" ref="M7:M70" si="5">L7/K7*100</f>
        <v>-8.46335726475163</v>
      </c>
      <c r="N7" s="1">
        <f t="shared" ref="N7:N70" si="6">F7-L7</f>
        <v>0</v>
      </c>
      <c r="O7" s="1">
        <f t="shared" ref="O7:O70" si="7">G7-M7</f>
        <v>0</v>
      </c>
    </row>
    <row r="8" s="2" customFormat="1" ht="17.75" customHeight="1" spans="1:15">
      <c r="A8" s="19">
        <v>101</v>
      </c>
      <c r="B8" s="129" t="s">
        <v>41</v>
      </c>
      <c r="C8" s="130">
        <f t="shared" ref="C8:H8" si="8">SUM(C9:C23)</f>
        <v>16073</v>
      </c>
      <c r="D8" s="130">
        <f t="shared" si="8"/>
        <v>15404</v>
      </c>
      <c r="E8" s="131">
        <f t="shared" si="1"/>
        <v>95.8377403098364</v>
      </c>
      <c r="F8" s="144">
        <v>515</v>
      </c>
      <c r="G8" s="132">
        <v>3.45892941097454</v>
      </c>
      <c r="H8" s="130">
        <f t="shared" si="8"/>
        <v>15872</v>
      </c>
      <c r="I8" s="130">
        <f t="shared" si="2"/>
        <v>468</v>
      </c>
      <c r="J8" s="131">
        <f t="shared" si="3"/>
        <v>3.03817190340171</v>
      </c>
      <c r="K8" s="2">
        <f>SUM(K9:K22)</f>
        <v>14889</v>
      </c>
      <c r="L8" s="231">
        <f t="shared" si="4"/>
        <v>515</v>
      </c>
      <c r="M8" s="232">
        <f t="shared" si="5"/>
        <v>3.45892941097454</v>
      </c>
      <c r="N8" s="1">
        <f t="shared" si="6"/>
        <v>0</v>
      </c>
      <c r="O8" s="1">
        <f t="shared" si="7"/>
        <v>-4.88498130835069e-15</v>
      </c>
    </row>
    <row r="9" ht="17.75" customHeight="1" spans="1:15">
      <c r="A9" s="23">
        <v>10101</v>
      </c>
      <c r="B9" s="212" t="s">
        <v>42</v>
      </c>
      <c r="C9" s="41">
        <v>7904</v>
      </c>
      <c r="D9" s="41">
        <v>6915</v>
      </c>
      <c r="E9" s="137">
        <f t="shared" si="1"/>
        <v>87.4873481781377</v>
      </c>
      <c r="F9" s="145">
        <v>-548</v>
      </c>
      <c r="G9" s="139">
        <v>-7.34289159855286</v>
      </c>
      <c r="H9" s="41">
        <v>7500</v>
      </c>
      <c r="I9" s="41">
        <f t="shared" si="2"/>
        <v>585</v>
      </c>
      <c r="J9" s="137">
        <f t="shared" si="3"/>
        <v>8.45986984815618</v>
      </c>
      <c r="K9" s="1">
        <v>7463</v>
      </c>
      <c r="L9" s="5">
        <f t="shared" si="4"/>
        <v>-548</v>
      </c>
      <c r="M9" s="224">
        <f t="shared" si="5"/>
        <v>-7.34289159855286</v>
      </c>
      <c r="N9" s="1">
        <f t="shared" si="6"/>
        <v>0</v>
      </c>
      <c r="O9" s="1">
        <f t="shared" si="7"/>
        <v>0</v>
      </c>
    </row>
    <row r="10" ht="17.75" customHeight="1" spans="1:15">
      <c r="A10" s="23">
        <v>10104</v>
      </c>
      <c r="B10" s="212" t="s">
        <v>43</v>
      </c>
      <c r="C10" s="41">
        <v>1695</v>
      </c>
      <c r="D10" s="41">
        <v>1594</v>
      </c>
      <c r="E10" s="137">
        <f t="shared" si="1"/>
        <v>94.0412979351032</v>
      </c>
      <c r="F10" s="145">
        <v>29</v>
      </c>
      <c r="G10" s="139">
        <v>1.85303514376997</v>
      </c>
      <c r="H10" s="41">
        <v>1770</v>
      </c>
      <c r="I10" s="41">
        <f t="shared" si="2"/>
        <v>176</v>
      </c>
      <c r="J10" s="137">
        <f t="shared" si="3"/>
        <v>11.0414052697616</v>
      </c>
      <c r="K10" s="1">
        <v>1565</v>
      </c>
      <c r="L10" s="5">
        <f t="shared" si="4"/>
        <v>29</v>
      </c>
      <c r="M10" s="224">
        <f t="shared" si="5"/>
        <v>1.85303514376997</v>
      </c>
      <c r="N10" s="1">
        <f t="shared" si="6"/>
        <v>0</v>
      </c>
      <c r="O10" s="1">
        <f t="shared" si="7"/>
        <v>1.99840144432528e-15</v>
      </c>
    </row>
    <row r="11" ht="17.75" customHeight="1" spans="1:15">
      <c r="A11" s="23">
        <v>10106</v>
      </c>
      <c r="B11" s="212" t="s">
        <v>44</v>
      </c>
      <c r="C11" s="41">
        <v>615</v>
      </c>
      <c r="D11" s="41">
        <v>688</v>
      </c>
      <c r="E11" s="137">
        <f t="shared" si="1"/>
        <v>111.869918699187</v>
      </c>
      <c r="F11" s="145">
        <v>141</v>
      </c>
      <c r="G11" s="139">
        <v>25.7769652650823</v>
      </c>
      <c r="H11" s="41">
        <v>680</v>
      </c>
      <c r="I11" s="41">
        <f t="shared" si="2"/>
        <v>-8</v>
      </c>
      <c r="J11" s="137">
        <f t="shared" si="3"/>
        <v>-1.16279069767442</v>
      </c>
      <c r="K11" s="1">
        <v>547</v>
      </c>
      <c r="L11" s="5">
        <f t="shared" si="4"/>
        <v>141</v>
      </c>
      <c r="M11" s="224">
        <f t="shared" si="5"/>
        <v>25.7769652650823</v>
      </c>
      <c r="N11" s="1">
        <f t="shared" si="6"/>
        <v>0</v>
      </c>
      <c r="O11" s="1">
        <f t="shared" si="7"/>
        <v>3.19744231092045e-14</v>
      </c>
    </row>
    <row r="12" ht="17.75" customHeight="1" spans="1:15">
      <c r="A12" s="23">
        <v>10107</v>
      </c>
      <c r="B12" s="212" t="s">
        <v>45</v>
      </c>
      <c r="C12" s="41">
        <v>1390</v>
      </c>
      <c r="D12" s="41">
        <v>1445</v>
      </c>
      <c r="E12" s="137">
        <f t="shared" si="1"/>
        <v>103.956834532374</v>
      </c>
      <c r="F12" s="145">
        <v>82</v>
      </c>
      <c r="G12" s="139">
        <v>6.01614086573734</v>
      </c>
      <c r="H12" s="41">
        <v>1400</v>
      </c>
      <c r="I12" s="41">
        <f t="shared" si="2"/>
        <v>-45</v>
      </c>
      <c r="J12" s="137">
        <f t="shared" si="3"/>
        <v>-3.11418685121107</v>
      </c>
      <c r="K12" s="1">
        <v>1363</v>
      </c>
      <c r="L12" s="5">
        <f t="shared" si="4"/>
        <v>82</v>
      </c>
      <c r="M12" s="224">
        <f t="shared" si="5"/>
        <v>6.01614086573734</v>
      </c>
      <c r="N12" s="1">
        <f t="shared" si="6"/>
        <v>0</v>
      </c>
      <c r="O12" s="1">
        <f t="shared" si="7"/>
        <v>0</v>
      </c>
    </row>
    <row r="13" ht="17.75" customHeight="1" spans="1:15">
      <c r="A13" s="23">
        <v>10109</v>
      </c>
      <c r="B13" s="212" t="s">
        <v>46</v>
      </c>
      <c r="C13" s="41">
        <v>1093</v>
      </c>
      <c r="D13" s="41">
        <v>1014</v>
      </c>
      <c r="E13" s="137">
        <f t="shared" si="1"/>
        <v>92.772186642269</v>
      </c>
      <c r="F13" s="145">
        <v>-57</v>
      </c>
      <c r="G13" s="139">
        <v>-5.32212885154062</v>
      </c>
      <c r="H13" s="41">
        <v>1100</v>
      </c>
      <c r="I13" s="41">
        <f t="shared" si="2"/>
        <v>86</v>
      </c>
      <c r="J13" s="137">
        <f t="shared" si="3"/>
        <v>8.48126232741617</v>
      </c>
      <c r="K13" s="1">
        <v>1071</v>
      </c>
      <c r="L13" s="5">
        <f t="shared" si="4"/>
        <v>-57</v>
      </c>
      <c r="M13" s="224">
        <f t="shared" si="5"/>
        <v>-5.32212885154062</v>
      </c>
      <c r="N13" s="1">
        <f t="shared" si="6"/>
        <v>0</v>
      </c>
      <c r="O13" s="1">
        <f t="shared" si="7"/>
        <v>0</v>
      </c>
    </row>
    <row r="14" ht="17.75" customHeight="1" spans="1:15">
      <c r="A14" s="23">
        <v>10110</v>
      </c>
      <c r="B14" s="212" t="s">
        <v>47</v>
      </c>
      <c r="C14" s="41">
        <v>614</v>
      </c>
      <c r="D14" s="41">
        <v>776</v>
      </c>
      <c r="E14" s="137">
        <f t="shared" si="1"/>
        <v>126.384364820847</v>
      </c>
      <c r="F14" s="145">
        <v>174</v>
      </c>
      <c r="G14" s="139">
        <v>28.9036544850498</v>
      </c>
      <c r="H14" s="41">
        <v>770</v>
      </c>
      <c r="I14" s="41">
        <f t="shared" si="2"/>
        <v>-6</v>
      </c>
      <c r="J14" s="137">
        <f t="shared" si="3"/>
        <v>-0.77319587628866</v>
      </c>
      <c r="K14" s="1">
        <v>602</v>
      </c>
      <c r="L14" s="5">
        <f t="shared" si="4"/>
        <v>174</v>
      </c>
      <c r="M14" s="224">
        <f t="shared" si="5"/>
        <v>28.9036544850498</v>
      </c>
      <c r="N14" s="1">
        <f t="shared" si="6"/>
        <v>0</v>
      </c>
      <c r="O14" s="1">
        <f t="shared" si="7"/>
        <v>-3.5527136788005e-14</v>
      </c>
    </row>
    <row r="15" ht="17.75" customHeight="1" spans="1:15">
      <c r="A15" s="23">
        <v>10111</v>
      </c>
      <c r="B15" s="212" t="s">
        <v>48</v>
      </c>
      <c r="C15" s="41">
        <v>236</v>
      </c>
      <c r="D15" s="41">
        <v>199</v>
      </c>
      <c r="E15" s="137">
        <f t="shared" si="1"/>
        <v>84.3220338983051</v>
      </c>
      <c r="F15" s="145">
        <v>16</v>
      </c>
      <c r="G15" s="139">
        <v>8.7431693989071</v>
      </c>
      <c r="H15" s="41">
        <v>200</v>
      </c>
      <c r="I15" s="41">
        <f t="shared" si="2"/>
        <v>1</v>
      </c>
      <c r="J15" s="137">
        <f t="shared" si="3"/>
        <v>0.50251256281407</v>
      </c>
      <c r="K15" s="1">
        <v>183</v>
      </c>
      <c r="L15" s="5">
        <f t="shared" si="4"/>
        <v>16</v>
      </c>
      <c r="M15" s="224">
        <f t="shared" si="5"/>
        <v>8.7431693989071</v>
      </c>
      <c r="N15" s="1">
        <f t="shared" si="6"/>
        <v>0</v>
      </c>
      <c r="O15" s="1">
        <f t="shared" si="7"/>
        <v>0</v>
      </c>
    </row>
    <row r="16" ht="17.75" customHeight="1" spans="1:15">
      <c r="A16" s="23">
        <v>10112</v>
      </c>
      <c r="B16" s="212" t="s">
        <v>49</v>
      </c>
      <c r="C16" s="41">
        <v>167</v>
      </c>
      <c r="D16" s="41">
        <v>175</v>
      </c>
      <c r="E16" s="137">
        <f t="shared" si="1"/>
        <v>104.790419161677</v>
      </c>
      <c r="F16" s="145">
        <v>11</v>
      </c>
      <c r="G16" s="139">
        <v>6.70731707317073</v>
      </c>
      <c r="H16" s="41">
        <v>170</v>
      </c>
      <c r="I16" s="41">
        <f t="shared" si="2"/>
        <v>-5</v>
      </c>
      <c r="J16" s="137">
        <f t="shared" si="3"/>
        <v>-2.85714285714286</v>
      </c>
      <c r="K16" s="1">
        <v>164</v>
      </c>
      <c r="L16" s="5">
        <f t="shared" si="4"/>
        <v>11</v>
      </c>
      <c r="M16" s="224">
        <f t="shared" si="5"/>
        <v>6.70731707317073</v>
      </c>
      <c r="N16" s="1">
        <f t="shared" si="6"/>
        <v>0</v>
      </c>
      <c r="O16" s="1">
        <f t="shared" si="7"/>
        <v>0</v>
      </c>
    </row>
    <row r="17" ht="17.75" customHeight="1" spans="1:15">
      <c r="A17" s="23">
        <v>10113</v>
      </c>
      <c r="B17" s="212" t="s">
        <v>50</v>
      </c>
      <c r="C17" s="41">
        <v>166</v>
      </c>
      <c r="D17" s="41">
        <v>177</v>
      </c>
      <c r="E17" s="137">
        <f t="shared" si="1"/>
        <v>106.626506024096</v>
      </c>
      <c r="F17" s="145">
        <v>14</v>
      </c>
      <c r="G17" s="139">
        <v>8.58895705521472</v>
      </c>
      <c r="H17" s="41">
        <v>180</v>
      </c>
      <c r="I17" s="41">
        <f t="shared" si="2"/>
        <v>3</v>
      </c>
      <c r="J17" s="137">
        <f t="shared" si="3"/>
        <v>1.69491525423729</v>
      </c>
      <c r="K17" s="1">
        <v>163</v>
      </c>
      <c r="L17" s="5">
        <f t="shared" si="4"/>
        <v>14</v>
      </c>
      <c r="M17" s="224">
        <f t="shared" si="5"/>
        <v>8.58895705521472</v>
      </c>
      <c r="N17" s="1">
        <f t="shared" si="6"/>
        <v>0</v>
      </c>
      <c r="O17" s="1">
        <f t="shared" si="7"/>
        <v>0</v>
      </c>
    </row>
    <row r="18" ht="17.75" customHeight="1" spans="1:15">
      <c r="A18" s="23">
        <v>10114</v>
      </c>
      <c r="B18" s="212" t="s">
        <v>51</v>
      </c>
      <c r="C18" s="41">
        <v>517</v>
      </c>
      <c r="D18" s="41">
        <v>484</v>
      </c>
      <c r="E18" s="137">
        <f t="shared" si="1"/>
        <v>93.6170212765958</v>
      </c>
      <c r="F18" s="145">
        <v>-23</v>
      </c>
      <c r="G18" s="139">
        <v>-4.53648915187377</v>
      </c>
      <c r="H18" s="41">
        <v>490</v>
      </c>
      <c r="I18" s="41">
        <f t="shared" si="2"/>
        <v>6</v>
      </c>
      <c r="J18" s="137">
        <f t="shared" si="3"/>
        <v>1.2396694214876</v>
      </c>
      <c r="K18" s="1">
        <v>507</v>
      </c>
      <c r="L18" s="5">
        <f t="shared" si="4"/>
        <v>-23</v>
      </c>
      <c r="M18" s="224">
        <f t="shared" si="5"/>
        <v>-4.53648915187377</v>
      </c>
      <c r="N18" s="1">
        <f t="shared" si="6"/>
        <v>0</v>
      </c>
      <c r="O18" s="1">
        <f t="shared" si="7"/>
        <v>0</v>
      </c>
    </row>
    <row r="19" ht="17.75" customHeight="1" spans="1:15">
      <c r="A19" s="23">
        <v>10118</v>
      </c>
      <c r="B19" s="212" t="s">
        <v>52</v>
      </c>
      <c r="C19" s="41">
        <v>659</v>
      </c>
      <c r="D19" s="41">
        <v>823</v>
      </c>
      <c r="E19" s="137">
        <f t="shared" si="1"/>
        <v>124.886191198786</v>
      </c>
      <c r="F19" s="145">
        <v>177</v>
      </c>
      <c r="G19" s="139">
        <v>27.3993808049536</v>
      </c>
      <c r="H19" s="41">
        <v>800</v>
      </c>
      <c r="I19" s="41">
        <f t="shared" si="2"/>
        <v>-23</v>
      </c>
      <c r="J19" s="137">
        <f t="shared" si="3"/>
        <v>-2.79465370595383</v>
      </c>
      <c r="K19" s="1">
        <v>646</v>
      </c>
      <c r="L19" s="5">
        <f t="shared" si="4"/>
        <v>177</v>
      </c>
      <c r="M19" s="224">
        <f t="shared" si="5"/>
        <v>27.3993808049536</v>
      </c>
      <c r="N19" s="1">
        <f t="shared" si="6"/>
        <v>0</v>
      </c>
      <c r="O19" s="1">
        <f t="shared" si="7"/>
        <v>4.2632564145606e-14</v>
      </c>
    </row>
    <row r="20" ht="17.75" customHeight="1" spans="1:15">
      <c r="A20" s="23">
        <v>10119</v>
      </c>
      <c r="B20" s="212" t="s">
        <v>53</v>
      </c>
      <c r="C20" s="41">
        <v>1003</v>
      </c>
      <c r="D20" s="41">
        <v>1090</v>
      </c>
      <c r="E20" s="137">
        <f t="shared" si="1"/>
        <v>108.673978065803</v>
      </c>
      <c r="F20" s="145">
        <v>489</v>
      </c>
      <c r="G20" s="139">
        <v>81.3643926788686</v>
      </c>
      <c r="H20" s="41">
        <v>800</v>
      </c>
      <c r="I20" s="41">
        <f t="shared" si="2"/>
        <v>-290</v>
      </c>
      <c r="J20" s="137">
        <f t="shared" si="3"/>
        <v>-26.605504587156</v>
      </c>
      <c r="K20" s="1">
        <v>601</v>
      </c>
      <c r="L20" s="5">
        <f t="shared" si="4"/>
        <v>489</v>
      </c>
      <c r="M20" s="224">
        <f t="shared" si="5"/>
        <v>81.3643926788686</v>
      </c>
      <c r="N20" s="1">
        <f t="shared" si="6"/>
        <v>0</v>
      </c>
      <c r="O20" s="1">
        <f t="shared" si="7"/>
        <v>0</v>
      </c>
    </row>
    <row r="21" ht="17.75" customHeight="1" spans="1:15">
      <c r="A21" s="23">
        <v>10120</v>
      </c>
      <c r="B21" s="212" t="s">
        <v>54</v>
      </c>
      <c r="C21" s="41"/>
      <c r="D21" s="41"/>
      <c r="E21" s="137"/>
      <c r="F21" s="145"/>
      <c r="G21" s="139"/>
      <c r="H21" s="41"/>
      <c r="I21" s="41"/>
      <c r="J21" s="137"/>
      <c r="L21" s="5">
        <f t="shared" si="4"/>
        <v>0</v>
      </c>
      <c r="M21" s="224" t="e">
        <f t="shared" si="5"/>
        <v>#DIV/0!</v>
      </c>
      <c r="N21" s="1">
        <f t="shared" si="6"/>
        <v>0</v>
      </c>
      <c r="O21" s="1" t="e">
        <f t="shared" si="7"/>
        <v>#DIV/0!</v>
      </c>
    </row>
    <row r="22" ht="17.75" customHeight="1" spans="1:15">
      <c r="A22" s="23">
        <v>10121</v>
      </c>
      <c r="B22" s="212" t="s">
        <v>55</v>
      </c>
      <c r="C22" s="41">
        <v>14</v>
      </c>
      <c r="D22" s="41">
        <v>12</v>
      </c>
      <c r="E22" s="137">
        <f t="shared" ref="E22:E29" si="9">D22/C22*100</f>
        <v>85.7142857142857</v>
      </c>
      <c r="F22" s="145">
        <v>-2</v>
      </c>
      <c r="G22" s="139">
        <v>-14.2857142857143</v>
      </c>
      <c r="H22" s="41">
        <v>12</v>
      </c>
      <c r="I22" s="41">
        <f t="shared" ref="I22:I29" si="10">H22-D22</f>
        <v>0</v>
      </c>
      <c r="J22" s="137">
        <f t="shared" ref="J22:J29" si="11">I22/D22*100</f>
        <v>0</v>
      </c>
      <c r="K22" s="1">
        <v>14</v>
      </c>
      <c r="L22" s="5">
        <f t="shared" si="4"/>
        <v>-2</v>
      </c>
      <c r="M22" s="224">
        <f t="shared" si="5"/>
        <v>-14.2857142857143</v>
      </c>
      <c r="N22" s="1">
        <f t="shared" si="6"/>
        <v>0</v>
      </c>
      <c r="O22" s="1">
        <f t="shared" si="7"/>
        <v>-1.59872115546023e-14</v>
      </c>
    </row>
    <row r="23" ht="17.75" customHeight="1" spans="1:15">
      <c r="A23" s="23">
        <v>10199</v>
      </c>
      <c r="B23" s="212" t="s">
        <v>56</v>
      </c>
      <c r="C23" s="138"/>
      <c r="D23" s="41">
        <v>12</v>
      </c>
      <c r="E23" s="137"/>
      <c r="F23" s="145">
        <v>12</v>
      </c>
      <c r="G23" s="139"/>
      <c r="H23" s="41"/>
      <c r="I23" s="41">
        <f t="shared" si="10"/>
        <v>-12</v>
      </c>
      <c r="J23" s="137">
        <f t="shared" si="11"/>
        <v>-100</v>
      </c>
      <c r="L23" s="5">
        <f t="shared" si="4"/>
        <v>12</v>
      </c>
      <c r="M23" s="224" t="e">
        <f t="shared" si="5"/>
        <v>#DIV/0!</v>
      </c>
      <c r="N23" s="1">
        <f t="shared" si="6"/>
        <v>0</v>
      </c>
      <c r="O23" s="1" t="e">
        <f t="shared" si="7"/>
        <v>#DIV/0!</v>
      </c>
    </row>
    <row r="24" s="2" customFormat="1" ht="17.75" customHeight="1" spans="1:15">
      <c r="A24" s="19">
        <v>103</v>
      </c>
      <c r="B24" s="129" t="s">
        <v>57</v>
      </c>
      <c r="C24" s="130">
        <f t="shared" ref="C24:H24" si="12">SUM(C25:C32)</f>
        <v>12562</v>
      </c>
      <c r="D24" s="130">
        <f t="shared" si="12"/>
        <v>13156</v>
      </c>
      <c r="E24" s="131">
        <f t="shared" si="9"/>
        <v>104.728546409807</v>
      </c>
      <c r="F24" s="144">
        <v>-28</v>
      </c>
      <c r="G24" s="132">
        <v>-0.212378640776699</v>
      </c>
      <c r="H24" s="130">
        <f t="shared" si="12"/>
        <v>13550</v>
      </c>
      <c r="I24" s="130">
        <f t="shared" si="10"/>
        <v>394</v>
      </c>
      <c r="J24" s="131">
        <f t="shared" si="11"/>
        <v>2.99483125570082</v>
      </c>
      <c r="K24" s="2">
        <f>SUM(K25:K32)</f>
        <v>13184</v>
      </c>
      <c r="L24" s="231">
        <f t="shared" si="4"/>
        <v>-28</v>
      </c>
      <c r="M24" s="232">
        <f t="shared" si="5"/>
        <v>-0.212378640776699</v>
      </c>
      <c r="N24" s="1">
        <f t="shared" si="6"/>
        <v>0</v>
      </c>
      <c r="O24" s="1">
        <f t="shared" si="7"/>
        <v>0</v>
      </c>
    </row>
    <row r="25" ht="17.75" customHeight="1" spans="1:15">
      <c r="A25" s="23">
        <v>10302</v>
      </c>
      <c r="B25" s="212" t="s">
        <v>58</v>
      </c>
      <c r="C25" s="41">
        <v>1466</v>
      </c>
      <c r="D25" s="41">
        <v>1273</v>
      </c>
      <c r="E25" s="137">
        <f t="shared" si="9"/>
        <v>86.8349249658936</v>
      </c>
      <c r="F25" s="145">
        <v>-715</v>
      </c>
      <c r="G25" s="139">
        <v>-35.9657947686117</v>
      </c>
      <c r="H25" s="41">
        <v>1350</v>
      </c>
      <c r="I25" s="41">
        <f t="shared" si="10"/>
        <v>77</v>
      </c>
      <c r="J25" s="137">
        <f t="shared" si="11"/>
        <v>6.04870384917518</v>
      </c>
      <c r="K25" s="1">
        <v>1988</v>
      </c>
      <c r="L25" s="5">
        <f t="shared" si="4"/>
        <v>-715</v>
      </c>
      <c r="M25" s="224">
        <f t="shared" si="5"/>
        <v>-35.9657947686117</v>
      </c>
      <c r="N25" s="1">
        <f t="shared" si="6"/>
        <v>0</v>
      </c>
      <c r="O25" s="1">
        <f t="shared" si="7"/>
        <v>0</v>
      </c>
    </row>
    <row r="26" ht="17.75" customHeight="1" spans="1:15">
      <c r="A26" s="23">
        <v>10304</v>
      </c>
      <c r="B26" s="212" t="s">
        <v>59</v>
      </c>
      <c r="C26" s="41">
        <v>2332</v>
      </c>
      <c r="D26" s="41">
        <v>865</v>
      </c>
      <c r="E26" s="137">
        <f t="shared" si="9"/>
        <v>37.0926243567753</v>
      </c>
      <c r="F26" s="145">
        <v>-1467</v>
      </c>
      <c r="G26" s="139">
        <v>-62.9073756432247</v>
      </c>
      <c r="H26" s="41">
        <v>900</v>
      </c>
      <c r="I26" s="41">
        <f t="shared" si="10"/>
        <v>35</v>
      </c>
      <c r="J26" s="137">
        <f t="shared" si="11"/>
        <v>4.04624277456647</v>
      </c>
      <c r="K26" s="1">
        <v>2332</v>
      </c>
      <c r="L26" s="5">
        <f t="shared" si="4"/>
        <v>-1467</v>
      </c>
      <c r="M26" s="224">
        <f t="shared" si="5"/>
        <v>-62.9073756432247</v>
      </c>
      <c r="N26" s="1">
        <f t="shared" si="6"/>
        <v>0</v>
      </c>
      <c r="O26" s="1">
        <f t="shared" si="7"/>
        <v>0</v>
      </c>
    </row>
    <row r="27" ht="17.75" customHeight="1" spans="1:15">
      <c r="A27" s="23">
        <v>10305</v>
      </c>
      <c r="B27" s="212" t="s">
        <v>60</v>
      </c>
      <c r="C27" s="41">
        <v>3376</v>
      </c>
      <c r="D27" s="41">
        <v>2209</v>
      </c>
      <c r="E27" s="137">
        <f t="shared" si="9"/>
        <v>65.4324644549763</v>
      </c>
      <c r="F27" s="145">
        <v>-1167</v>
      </c>
      <c r="G27" s="139">
        <v>-34.5675355450237</v>
      </c>
      <c r="H27" s="41">
        <v>2300</v>
      </c>
      <c r="I27" s="41">
        <f t="shared" si="10"/>
        <v>91</v>
      </c>
      <c r="J27" s="137">
        <f t="shared" si="11"/>
        <v>4.1195110909914</v>
      </c>
      <c r="K27" s="1">
        <v>3376</v>
      </c>
      <c r="L27" s="5">
        <f t="shared" si="4"/>
        <v>-1167</v>
      </c>
      <c r="M27" s="224">
        <f t="shared" si="5"/>
        <v>-34.5675355450237</v>
      </c>
      <c r="N27" s="1">
        <f t="shared" si="6"/>
        <v>0</v>
      </c>
      <c r="O27" s="1">
        <f t="shared" si="7"/>
        <v>0</v>
      </c>
    </row>
    <row r="28" ht="18.25" customHeight="1" spans="1:15">
      <c r="A28" s="23">
        <v>10306</v>
      </c>
      <c r="B28" s="212" t="s">
        <v>61</v>
      </c>
      <c r="C28" s="41">
        <v>1800</v>
      </c>
      <c r="D28" s="41">
        <v>2650</v>
      </c>
      <c r="E28" s="137">
        <f t="shared" si="9"/>
        <v>147.222222222222</v>
      </c>
      <c r="F28" s="145">
        <v>750</v>
      </c>
      <c r="G28" s="139">
        <v>39.4736842105263</v>
      </c>
      <c r="H28" s="41">
        <v>2100</v>
      </c>
      <c r="I28" s="41">
        <f t="shared" si="10"/>
        <v>-550</v>
      </c>
      <c r="J28" s="137">
        <f t="shared" si="11"/>
        <v>-20.7547169811321</v>
      </c>
      <c r="K28" s="1">
        <v>1900</v>
      </c>
      <c r="L28" s="5">
        <f t="shared" si="4"/>
        <v>750</v>
      </c>
      <c r="M28" s="224">
        <f t="shared" si="5"/>
        <v>39.4736842105263</v>
      </c>
      <c r="N28" s="1">
        <f t="shared" si="6"/>
        <v>0</v>
      </c>
      <c r="O28" s="1">
        <f t="shared" si="7"/>
        <v>0</v>
      </c>
    </row>
    <row r="29" ht="17.75" customHeight="1" spans="1:15">
      <c r="A29" s="23">
        <v>10307</v>
      </c>
      <c r="B29" s="212" t="s">
        <v>62</v>
      </c>
      <c r="C29" s="41">
        <v>2453</v>
      </c>
      <c r="D29" s="41">
        <v>5575</v>
      </c>
      <c r="E29" s="137">
        <f t="shared" si="9"/>
        <v>227.272727272727</v>
      </c>
      <c r="F29" s="145">
        <v>3122</v>
      </c>
      <c r="G29" s="139">
        <v>127.272727272727</v>
      </c>
      <c r="H29" s="41">
        <v>5800</v>
      </c>
      <c r="I29" s="41">
        <f t="shared" si="10"/>
        <v>225</v>
      </c>
      <c r="J29" s="137">
        <f t="shared" si="11"/>
        <v>4.03587443946188</v>
      </c>
      <c r="K29" s="1">
        <v>2453</v>
      </c>
      <c r="L29" s="5">
        <f t="shared" si="4"/>
        <v>3122</v>
      </c>
      <c r="M29" s="224">
        <f t="shared" si="5"/>
        <v>127.272727272727</v>
      </c>
      <c r="N29" s="1">
        <f t="shared" si="6"/>
        <v>0</v>
      </c>
      <c r="O29" s="1">
        <f t="shared" si="7"/>
        <v>-2.70006239588838e-13</v>
      </c>
    </row>
    <row r="30" ht="17.75" customHeight="1" spans="1:15">
      <c r="A30" s="23">
        <v>10308</v>
      </c>
      <c r="B30" s="212" t="s">
        <v>63</v>
      </c>
      <c r="C30" s="41"/>
      <c r="D30" s="41"/>
      <c r="E30" s="137"/>
      <c r="F30" s="145"/>
      <c r="G30" s="127"/>
      <c r="H30" s="41"/>
      <c r="I30" s="41"/>
      <c r="J30" s="137"/>
      <c r="L30" s="5">
        <f t="shared" si="4"/>
        <v>0</v>
      </c>
      <c r="M30" s="224" t="e">
        <f t="shared" si="5"/>
        <v>#DIV/0!</v>
      </c>
      <c r="N30" s="1">
        <f t="shared" si="6"/>
        <v>0</v>
      </c>
      <c r="O30" s="1" t="e">
        <f t="shared" si="7"/>
        <v>#DIV/0!</v>
      </c>
    </row>
    <row r="31" ht="17.75" customHeight="1" spans="1:15">
      <c r="A31" s="23">
        <v>10309</v>
      </c>
      <c r="B31" s="212" t="s">
        <v>64</v>
      </c>
      <c r="C31" s="41"/>
      <c r="D31" s="41">
        <v>111</v>
      </c>
      <c r="E31" s="137"/>
      <c r="F31" s="145">
        <v>111</v>
      </c>
      <c r="G31" s="127"/>
      <c r="H31" s="41"/>
      <c r="I31" s="41">
        <f t="shared" ref="I31:I39" si="13">H31-D31</f>
        <v>-111</v>
      </c>
      <c r="J31" s="137">
        <f t="shared" ref="J31:J39" si="14">I31/D31*100</f>
        <v>-100</v>
      </c>
      <c r="L31" s="5">
        <f t="shared" si="4"/>
        <v>111</v>
      </c>
      <c r="M31" s="224" t="e">
        <f t="shared" si="5"/>
        <v>#DIV/0!</v>
      </c>
      <c r="N31" s="1">
        <f t="shared" si="6"/>
        <v>0</v>
      </c>
      <c r="O31" s="1" t="e">
        <f t="shared" si="7"/>
        <v>#DIV/0!</v>
      </c>
    </row>
    <row r="32" ht="17.75" customHeight="1" spans="1:15">
      <c r="A32" s="23">
        <v>10399</v>
      </c>
      <c r="B32" s="212" t="s">
        <v>65</v>
      </c>
      <c r="C32" s="41">
        <v>1135</v>
      </c>
      <c r="D32" s="41">
        <v>473</v>
      </c>
      <c r="E32" s="137">
        <f t="shared" ref="E32:E39" si="15">D32/C32*100</f>
        <v>41.6740088105727</v>
      </c>
      <c r="F32" s="145">
        <v>-662</v>
      </c>
      <c r="G32" s="139">
        <v>-58.3259911894273</v>
      </c>
      <c r="H32" s="41">
        <v>1100</v>
      </c>
      <c r="I32" s="41">
        <f t="shared" si="13"/>
        <v>627</v>
      </c>
      <c r="J32" s="137">
        <f t="shared" si="14"/>
        <v>132.558139534884</v>
      </c>
      <c r="K32" s="1">
        <v>1135</v>
      </c>
      <c r="L32" s="5">
        <f t="shared" si="4"/>
        <v>-662</v>
      </c>
      <c r="M32" s="224">
        <f t="shared" si="5"/>
        <v>-58.3259911894273</v>
      </c>
      <c r="N32" s="1">
        <f t="shared" si="6"/>
        <v>0</v>
      </c>
      <c r="O32" s="1">
        <f t="shared" si="7"/>
        <v>0</v>
      </c>
    </row>
    <row r="33" ht="17.75" customHeight="1" spans="1:15">
      <c r="A33" s="148"/>
      <c r="B33" s="129" t="s">
        <v>66</v>
      </c>
      <c r="C33" s="130">
        <f t="shared" ref="C33:H33" si="16">C24+C8</f>
        <v>28635</v>
      </c>
      <c r="D33" s="130">
        <f t="shared" si="16"/>
        <v>28560</v>
      </c>
      <c r="E33" s="131">
        <f t="shared" si="15"/>
        <v>99.738082765846</v>
      </c>
      <c r="F33" s="144">
        <v>487</v>
      </c>
      <c r="G33" s="132">
        <v>1.73476293947922</v>
      </c>
      <c r="H33" s="130">
        <f t="shared" si="16"/>
        <v>29422</v>
      </c>
      <c r="I33" s="130">
        <f t="shared" si="13"/>
        <v>862</v>
      </c>
      <c r="J33" s="131">
        <f t="shared" si="14"/>
        <v>3.01820728291317</v>
      </c>
      <c r="K33" s="1">
        <f>K24+K8</f>
        <v>28073</v>
      </c>
      <c r="L33" s="5">
        <f t="shared" si="4"/>
        <v>487</v>
      </c>
      <c r="M33" s="224">
        <f t="shared" si="5"/>
        <v>1.73476293947922</v>
      </c>
      <c r="N33" s="1">
        <f t="shared" si="6"/>
        <v>0</v>
      </c>
      <c r="O33" s="1">
        <f t="shared" si="7"/>
        <v>4.88498130835069e-15</v>
      </c>
    </row>
    <row r="34" ht="17.75" customHeight="1" spans="1:15">
      <c r="A34" s="19">
        <v>110</v>
      </c>
      <c r="B34" s="129" t="s">
        <v>67</v>
      </c>
      <c r="C34" s="130">
        <f t="shared" ref="C34:H34" si="17">C35+C104+C105+C109+C110</f>
        <v>187265</v>
      </c>
      <c r="D34" s="130">
        <f t="shared" si="17"/>
        <v>233950.614769</v>
      </c>
      <c r="E34" s="131">
        <f t="shared" si="15"/>
        <v>124.930240444824</v>
      </c>
      <c r="F34" s="228">
        <v>-24758</v>
      </c>
      <c r="G34" s="134">
        <v>-9.6</v>
      </c>
      <c r="H34" s="130">
        <f t="shared" si="17"/>
        <v>188843.871424</v>
      </c>
      <c r="I34" s="130">
        <f t="shared" si="13"/>
        <v>-45106.743345</v>
      </c>
      <c r="J34" s="131">
        <f t="shared" si="14"/>
        <v>-19.2804551462871</v>
      </c>
      <c r="K34" s="1">
        <f>K35+K104+K105+K109+K112</f>
        <v>258709</v>
      </c>
      <c r="L34" s="5">
        <f t="shared" si="4"/>
        <v>-24758.385231</v>
      </c>
      <c r="M34" s="224">
        <f t="shared" si="5"/>
        <v>-9.56997446204037</v>
      </c>
      <c r="N34" s="1">
        <f t="shared" si="6"/>
        <v>0.385231000022031</v>
      </c>
      <c r="O34" s="1">
        <f t="shared" si="7"/>
        <v>-0.030025537959629</v>
      </c>
    </row>
    <row r="35" ht="17.75" customHeight="1" spans="1:15">
      <c r="A35" s="148"/>
      <c r="B35" s="129" t="s">
        <v>68</v>
      </c>
      <c r="C35" s="130">
        <f t="shared" ref="C35:H35" si="18">C36+C43+C82</f>
        <v>129385</v>
      </c>
      <c r="D35" s="130">
        <f t="shared" si="18"/>
        <v>171615.614769</v>
      </c>
      <c r="E35" s="131">
        <f t="shared" si="15"/>
        <v>132.639498217722</v>
      </c>
      <c r="F35" s="228">
        <v>-3557.98523100003</v>
      </c>
      <c r="G35" s="134">
        <v>-2.03112650408455</v>
      </c>
      <c r="H35" s="130">
        <f t="shared" si="18"/>
        <v>138831.871424</v>
      </c>
      <c r="I35" s="130">
        <f t="shared" si="13"/>
        <v>-32783.743345</v>
      </c>
      <c r="J35" s="131">
        <f t="shared" si="14"/>
        <v>-19.1030072578931</v>
      </c>
      <c r="K35" s="1">
        <f>K36+K43+K82</f>
        <v>175173</v>
      </c>
      <c r="L35" s="5">
        <f t="shared" si="4"/>
        <v>-3557.38523100002</v>
      </c>
      <c r="M35" s="224">
        <f t="shared" si="5"/>
        <v>-2.03078398554573</v>
      </c>
      <c r="N35" s="1">
        <f t="shared" si="6"/>
        <v>-0.600000000008095</v>
      </c>
      <c r="O35" s="1">
        <f t="shared" si="7"/>
        <v>-0.000342518538819725</v>
      </c>
    </row>
    <row r="36" s="2" customFormat="1" ht="17.75" customHeight="1" spans="1:15">
      <c r="A36" s="19">
        <v>11001</v>
      </c>
      <c r="B36" s="129" t="s">
        <v>69</v>
      </c>
      <c r="C36" s="130">
        <f t="shared" ref="C36:H36" si="19">SUM(C37:C42)</f>
        <v>3444</v>
      </c>
      <c r="D36" s="130">
        <f t="shared" si="19"/>
        <v>3444</v>
      </c>
      <c r="E36" s="131">
        <f t="shared" si="15"/>
        <v>100</v>
      </c>
      <c r="F36" s="228">
        <v>0</v>
      </c>
      <c r="G36" s="134">
        <v>0</v>
      </c>
      <c r="H36" s="130">
        <f t="shared" si="19"/>
        <v>3444</v>
      </c>
      <c r="I36" s="130">
        <f t="shared" si="13"/>
        <v>0</v>
      </c>
      <c r="J36" s="131">
        <f t="shared" si="14"/>
        <v>0</v>
      </c>
      <c r="K36" s="2">
        <v>3444</v>
      </c>
      <c r="L36" s="231">
        <f t="shared" si="4"/>
        <v>0</v>
      </c>
      <c r="M36" s="232">
        <f t="shared" si="5"/>
        <v>0</v>
      </c>
      <c r="N36" s="1">
        <f t="shared" si="6"/>
        <v>0</v>
      </c>
      <c r="O36" s="1">
        <f t="shared" si="7"/>
        <v>0</v>
      </c>
    </row>
    <row r="37" ht="17.75" customHeight="1" spans="1:15">
      <c r="A37" s="23">
        <v>1100102</v>
      </c>
      <c r="B37" s="212" t="s">
        <v>70</v>
      </c>
      <c r="C37" s="41">
        <v>586</v>
      </c>
      <c r="D37" s="41">
        <v>586</v>
      </c>
      <c r="E37" s="137">
        <f t="shared" si="15"/>
        <v>100</v>
      </c>
      <c r="F37" s="142">
        <v>0</v>
      </c>
      <c r="G37" s="127">
        <v>0</v>
      </c>
      <c r="H37" s="41">
        <v>586</v>
      </c>
      <c r="I37" s="41">
        <f t="shared" si="13"/>
        <v>0</v>
      </c>
      <c r="J37" s="137">
        <f t="shared" si="14"/>
        <v>0</v>
      </c>
      <c r="K37" s="1">
        <v>586</v>
      </c>
      <c r="L37" s="5">
        <f t="shared" si="4"/>
        <v>0</v>
      </c>
      <c r="M37" s="224">
        <f t="shared" si="5"/>
        <v>0</v>
      </c>
      <c r="N37" s="1">
        <f t="shared" si="6"/>
        <v>0</v>
      </c>
      <c r="O37" s="1">
        <f t="shared" si="7"/>
        <v>0</v>
      </c>
    </row>
    <row r="38" ht="17.75" customHeight="1" spans="1:15">
      <c r="A38" s="23">
        <v>1100103</v>
      </c>
      <c r="B38" s="220" t="s">
        <v>71</v>
      </c>
      <c r="C38" s="41">
        <v>138</v>
      </c>
      <c r="D38" s="41">
        <v>138</v>
      </c>
      <c r="E38" s="137">
        <f t="shared" si="15"/>
        <v>100</v>
      </c>
      <c r="F38" s="142">
        <v>0</v>
      </c>
      <c r="G38" s="127">
        <v>0</v>
      </c>
      <c r="H38" s="41">
        <v>138</v>
      </c>
      <c r="I38" s="41">
        <f t="shared" si="13"/>
        <v>0</v>
      </c>
      <c r="J38" s="137">
        <f t="shared" si="14"/>
        <v>0</v>
      </c>
      <c r="K38" s="1">
        <v>138</v>
      </c>
      <c r="L38" s="5">
        <f t="shared" si="4"/>
        <v>0</v>
      </c>
      <c r="M38" s="224">
        <f t="shared" si="5"/>
        <v>0</v>
      </c>
      <c r="N38" s="1">
        <f t="shared" si="6"/>
        <v>0</v>
      </c>
      <c r="O38" s="1">
        <f t="shared" si="7"/>
        <v>0</v>
      </c>
    </row>
    <row r="39" ht="17.75" customHeight="1" spans="1:15">
      <c r="A39" s="23">
        <v>1100104</v>
      </c>
      <c r="B39" s="212" t="s">
        <v>72</v>
      </c>
      <c r="C39" s="41">
        <v>1420</v>
      </c>
      <c r="D39" s="41">
        <v>1420</v>
      </c>
      <c r="E39" s="137">
        <f t="shared" si="15"/>
        <v>100</v>
      </c>
      <c r="F39" s="142">
        <v>0</v>
      </c>
      <c r="G39" s="127">
        <v>0</v>
      </c>
      <c r="H39" s="41">
        <v>1420</v>
      </c>
      <c r="I39" s="41">
        <f t="shared" si="13"/>
        <v>0</v>
      </c>
      <c r="J39" s="137">
        <f t="shared" si="14"/>
        <v>0</v>
      </c>
      <c r="K39" s="1">
        <v>1420</v>
      </c>
      <c r="L39" s="5">
        <f t="shared" si="4"/>
        <v>0</v>
      </c>
      <c r="M39" s="224">
        <f t="shared" si="5"/>
        <v>0</v>
      </c>
      <c r="N39" s="1">
        <f t="shared" si="6"/>
        <v>0</v>
      </c>
      <c r="O39" s="1">
        <f t="shared" si="7"/>
        <v>0</v>
      </c>
    </row>
    <row r="40" ht="17.75" customHeight="1" spans="1:15">
      <c r="A40" s="23">
        <v>1100105</v>
      </c>
      <c r="B40" s="212" t="s">
        <v>73</v>
      </c>
      <c r="C40" s="41"/>
      <c r="D40" s="41"/>
      <c r="E40" s="137"/>
      <c r="F40" s="142"/>
      <c r="G40" s="127"/>
      <c r="H40" s="41"/>
      <c r="I40" s="41"/>
      <c r="J40" s="137"/>
      <c r="K40" s="1">
        <v>0</v>
      </c>
      <c r="L40" s="5">
        <f t="shared" si="4"/>
        <v>0</v>
      </c>
      <c r="M40" s="224" t="e">
        <f t="shared" si="5"/>
        <v>#DIV/0!</v>
      </c>
      <c r="N40" s="1">
        <f t="shared" si="6"/>
        <v>0</v>
      </c>
      <c r="O40" s="1" t="e">
        <f t="shared" si="7"/>
        <v>#DIV/0!</v>
      </c>
    </row>
    <row r="41" ht="17.75" customHeight="1" spans="1:15">
      <c r="A41" s="23">
        <v>1100106</v>
      </c>
      <c r="B41" s="212" t="s">
        <v>74</v>
      </c>
      <c r="C41" s="41"/>
      <c r="D41" s="41"/>
      <c r="E41" s="137"/>
      <c r="F41" s="142"/>
      <c r="G41" s="127"/>
      <c r="H41" s="41"/>
      <c r="I41" s="41"/>
      <c r="J41" s="137"/>
      <c r="K41" s="1">
        <v>0</v>
      </c>
      <c r="L41" s="5">
        <f t="shared" si="4"/>
        <v>0</v>
      </c>
      <c r="M41" s="224" t="e">
        <f t="shared" si="5"/>
        <v>#DIV/0!</v>
      </c>
      <c r="N41" s="1">
        <f t="shared" si="6"/>
        <v>0</v>
      </c>
      <c r="O41" s="1" t="e">
        <f t="shared" si="7"/>
        <v>#DIV/0!</v>
      </c>
    </row>
    <row r="42" ht="17.75" customHeight="1" spans="1:15">
      <c r="A42" s="23">
        <v>1100199</v>
      </c>
      <c r="B42" s="220" t="s">
        <v>75</v>
      </c>
      <c r="C42" s="41">
        <v>1300</v>
      </c>
      <c r="D42" s="41">
        <v>1300</v>
      </c>
      <c r="E42" s="137">
        <f t="shared" ref="E42:E47" si="20">D42/C42*100</f>
        <v>100</v>
      </c>
      <c r="F42" s="142">
        <v>0</v>
      </c>
      <c r="G42" s="127">
        <v>0</v>
      </c>
      <c r="H42" s="41">
        <v>1300</v>
      </c>
      <c r="I42" s="41">
        <f t="shared" ref="I42:I47" si="21">H42-D42</f>
        <v>0</v>
      </c>
      <c r="J42" s="137">
        <f t="shared" ref="J42:J47" si="22">I42/D42*100</f>
        <v>0</v>
      </c>
      <c r="K42" s="1">
        <v>1300</v>
      </c>
      <c r="L42" s="5">
        <f t="shared" si="4"/>
        <v>0</v>
      </c>
      <c r="M42" s="224">
        <f t="shared" si="5"/>
        <v>0</v>
      </c>
      <c r="N42" s="1">
        <f t="shared" si="6"/>
        <v>0</v>
      </c>
      <c r="O42" s="1">
        <f t="shared" si="7"/>
        <v>0</v>
      </c>
    </row>
    <row r="43" s="2" customFormat="1" ht="17.75" customHeight="1" spans="1:15">
      <c r="A43" s="19">
        <v>11002</v>
      </c>
      <c r="B43" s="13" t="s">
        <v>76</v>
      </c>
      <c r="C43" s="130">
        <f t="shared" ref="C43:H43" si="23">SUM(C44:C81)</f>
        <v>119839</v>
      </c>
      <c r="D43" s="130">
        <f t="shared" si="23"/>
        <v>155731.511518</v>
      </c>
      <c r="E43" s="131">
        <f t="shared" si="20"/>
        <v>129.950610000083</v>
      </c>
      <c r="F43" s="228">
        <v>555.911517999979</v>
      </c>
      <c r="G43" s="134">
        <v>0.358248118575788</v>
      </c>
      <c r="H43" s="130">
        <f t="shared" si="23"/>
        <v>129660.631424</v>
      </c>
      <c r="I43" s="130">
        <f t="shared" si="21"/>
        <v>-26070.880094</v>
      </c>
      <c r="J43" s="131">
        <f t="shared" si="22"/>
        <v>-16.7409150786972</v>
      </c>
      <c r="K43" s="2">
        <v>155175</v>
      </c>
      <c r="L43" s="231">
        <f t="shared" si="4"/>
        <v>556.511517999985</v>
      </c>
      <c r="M43" s="232">
        <f t="shared" si="5"/>
        <v>0.358634778798121</v>
      </c>
      <c r="N43" s="1">
        <f t="shared" si="6"/>
        <v>-0.600000000005821</v>
      </c>
      <c r="O43" s="1">
        <f t="shared" si="7"/>
        <v>-0.000386660222333357</v>
      </c>
    </row>
    <row r="44" s="1" customFormat="1" ht="17.75" customHeight="1" spans="1:15">
      <c r="A44" s="23">
        <v>1100201</v>
      </c>
      <c r="B44" s="220" t="s">
        <v>77</v>
      </c>
      <c r="C44" s="41">
        <v>1280</v>
      </c>
      <c r="D44" s="41">
        <v>1279.8</v>
      </c>
      <c r="E44" s="137">
        <f t="shared" si="20"/>
        <v>99.984375</v>
      </c>
      <c r="F44" s="142">
        <v>-0.200000000000045</v>
      </c>
      <c r="G44" s="127">
        <v>-0.0156250000000036</v>
      </c>
      <c r="H44" s="41">
        <v>1279.8</v>
      </c>
      <c r="I44" s="41">
        <f t="shared" si="21"/>
        <v>0</v>
      </c>
      <c r="J44" s="137">
        <f t="shared" si="22"/>
        <v>0</v>
      </c>
      <c r="K44" s="1">
        <v>1280</v>
      </c>
      <c r="L44" s="5">
        <f t="shared" si="4"/>
        <v>-0.200000000000045</v>
      </c>
      <c r="M44" s="224">
        <f t="shared" si="5"/>
        <v>-0.0156250000000036</v>
      </c>
      <c r="N44" s="1">
        <f t="shared" si="6"/>
        <v>4.71844785465692e-16</v>
      </c>
      <c r="O44" s="1">
        <f t="shared" si="7"/>
        <v>-4.85722573273506e-17</v>
      </c>
    </row>
    <row r="45" ht="17.75" customHeight="1" spans="1:15">
      <c r="A45" s="23">
        <v>1100202</v>
      </c>
      <c r="B45" s="212" t="s">
        <v>78</v>
      </c>
      <c r="C45" s="41">
        <v>32845</v>
      </c>
      <c r="D45" s="41">
        <v>37337</v>
      </c>
      <c r="E45" s="137">
        <f t="shared" si="20"/>
        <v>113.676358654285</v>
      </c>
      <c r="F45" s="142">
        <v>1218</v>
      </c>
      <c r="G45" s="127">
        <v>3.37218638389767</v>
      </c>
      <c r="H45" s="41">
        <v>33626</v>
      </c>
      <c r="I45" s="41">
        <f t="shared" si="21"/>
        <v>-3711</v>
      </c>
      <c r="J45" s="137">
        <f t="shared" si="22"/>
        <v>-9.93920239976431</v>
      </c>
      <c r="K45" s="1">
        <v>36119</v>
      </c>
      <c r="L45" s="5">
        <f t="shared" si="4"/>
        <v>1218</v>
      </c>
      <c r="M45" s="224">
        <f t="shared" si="5"/>
        <v>3.37218638389767</v>
      </c>
      <c r="N45" s="1">
        <f t="shared" si="6"/>
        <v>0</v>
      </c>
      <c r="O45" s="1">
        <f t="shared" si="7"/>
        <v>0</v>
      </c>
    </row>
    <row r="46" ht="17.75" customHeight="1" spans="1:15">
      <c r="A46" s="23">
        <v>1100207</v>
      </c>
      <c r="B46" s="212" t="s">
        <v>79</v>
      </c>
      <c r="C46" s="41">
        <v>7570</v>
      </c>
      <c r="D46" s="41">
        <v>9414</v>
      </c>
      <c r="E46" s="137">
        <f t="shared" si="20"/>
        <v>124.359313077939</v>
      </c>
      <c r="F46" s="142">
        <v>40</v>
      </c>
      <c r="G46" s="127">
        <v>0.426712182632814</v>
      </c>
      <c r="H46" s="41">
        <v>9374</v>
      </c>
      <c r="I46" s="41">
        <f t="shared" si="21"/>
        <v>-40</v>
      </c>
      <c r="J46" s="137">
        <f t="shared" si="22"/>
        <v>-0.424899086466964</v>
      </c>
      <c r="K46" s="1">
        <v>9374</v>
      </c>
      <c r="L46" s="5">
        <f t="shared" si="4"/>
        <v>40</v>
      </c>
      <c r="M46" s="224">
        <f t="shared" si="5"/>
        <v>0.426712182632814</v>
      </c>
      <c r="N46" s="1">
        <f t="shared" si="6"/>
        <v>0</v>
      </c>
      <c r="O46" s="1">
        <f t="shared" si="7"/>
        <v>0</v>
      </c>
    </row>
    <row r="47" ht="17.75" customHeight="1" spans="1:15">
      <c r="A47" s="23">
        <v>1100208</v>
      </c>
      <c r="B47" s="212" t="s">
        <v>80</v>
      </c>
      <c r="C47" s="41">
        <v>1130</v>
      </c>
      <c r="D47" s="41">
        <v>9278.125518</v>
      </c>
      <c r="E47" s="137">
        <f t="shared" si="20"/>
        <v>821.073054690266</v>
      </c>
      <c r="F47" s="142">
        <v>3232.125518</v>
      </c>
      <c r="G47" s="127">
        <v>53.4589070129011</v>
      </c>
      <c r="H47" s="41">
        <v>1703.416424</v>
      </c>
      <c r="I47" s="41">
        <f t="shared" si="21"/>
        <v>-7574.709094</v>
      </c>
      <c r="J47" s="137">
        <f t="shared" si="22"/>
        <v>-81.6405111065237</v>
      </c>
      <c r="K47" s="1">
        <v>6046</v>
      </c>
      <c r="L47" s="5">
        <f t="shared" si="4"/>
        <v>3232.125518</v>
      </c>
      <c r="M47" s="224">
        <f t="shared" si="5"/>
        <v>53.4589070129011</v>
      </c>
      <c r="N47" s="1">
        <f t="shared" si="6"/>
        <v>0</v>
      </c>
      <c r="O47" s="1">
        <f t="shared" si="7"/>
        <v>0</v>
      </c>
    </row>
    <row r="48" ht="17.75" customHeight="1" spans="1:15">
      <c r="A48" s="23">
        <v>1100212</v>
      </c>
      <c r="B48" s="212" t="s">
        <v>81</v>
      </c>
      <c r="C48" s="41"/>
      <c r="D48" s="41"/>
      <c r="E48" s="131"/>
      <c r="F48" s="142"/>
      <c r="G48" s="127"/>
      <c r="H48" s="41"/>
      <c r="I48" s="130"/>
      <c r="J48" s="137"/>
      <c r="K48" s="1">
        <v>0</v>
      </c>
      <c r="L48" s="5">
        <f t="shared" si="4"/>
        <v>0</v>
      </c>
      <c r="M48" s="224" t="e">
        <f t="shared" si="5"/>
        <v>#DIV/0!</v>
      </c>
      <c r="N48" s="1">
        <f t="shared" si="6"/>
        <v>0</v>
      </c>
      <c r="O48" s="1" t="e">
        <f t="shared" si="7"/>
        <v>#DIV/0!</v>
      </c>
    </row>
    <row r="49" s="1" customFormat="1" ht="17.75" customHeight="1" spans="1:15">
      <c r="A49" s="23">
        <v>1100214</v>
      </c>
      <c r="B49" s="220" t="s">
        <v>82</v>
      </c>
      <c r="C49" s="41"/>
      <c r="D49" s="41"/>
      <c r="E49" s="137"/>
      <c r="F49" s="142"/>
      <c r="G49" s="127"/>
      <c r="H49" s="41"/>
      <c r="I49" s="41"/>
      <c r="J49" s="137"/>
      <c r="K49" s="1">
        <v>0</v>
      </c>
      <c r="L49" s="5">
        <f t="shared" si="4"/>
        <v>0</v>
      </c>
      <c r="M49" s="224" t="e">
        <f t="shared" si="5"/>
        <v>#DIV/0!</v>
      </c>
      <c r="N49" s="1">
        <f t="shared" si="6"/>
        <v>0</v>
      </c>
      <c r="O49" s="1" t="e">
        <f t="shared" si="7"/>
        <v>#DIV/0!</v>
      </c>
    </row>
    <row r="50" ht="17.75" customHeight="1" spans="1:15">
      <c r="A50" s="23">
        <v>1100225</v>
      </c>
      <c r="B50" s="212" t="s">
        <v>83</v>
      </c>
      <c r="C50" s="41">
        <v>339</v>
      </c>
      <c r="D50" s="41">
        <v>377</v>
      </c>
      <c r="E50" s="137">
        <f t="shared" ref="E50:E54" si="24">D50/C50*100</f>
        <v>111.209439528024</v>
      </c>
      <c r="F50" s="142">
        <v>1</v>
      </c>
      <c r="G50" s="127">
        <v>0.265957446808511</v>
      </c>
      <c r="H50" s="41">
        <v>340</v>
      </c>
      <c r="I50" s="41">
        <f t="shared" ref="I50:I54" si="25">H50-D50</f>
        <v>-37</v>
      </c>
      <c r="J50" s="137">
        <f t="shared" ref="J50:J54" si="26">I50/D50*100</f>
        <v>-9.81432360742706</v>
      </c>
      <c r="K50" s="1">
        <v>376</v>
      </c>
      <c r="L50" s="5">
        <f t="shared" si="4"/>
        <v>1</v>
      </c>
      <c r="M50" s="224">
        <f t="shared" si="5"/>
        <v>0.265957446808511</v>
      </c>
      <c r="N50" s="1">
        <f t="shared" si="6"/>
        <v>0</v>
      </c>
      <c r="O50" s="1">
        <f t="shared" si="7"/>
        <v>0</v>
      </c>
    </row>
    <row r="51" ht="17.75" customHeight="1" spans="1:15">
      <c r="A51" s="23">
        <v>1100226</v>
      </c>
      <c r="B51" s="212" t="s">
        <v>84</v>
      </c>
      <c r="C51" s="41">
        <v>7162</v>
      </c>
      <c r="D51" s="41">
        <v>8158</v>
      </c>
      <c r="E51" s="137">
        <f t="shared" si="24"/>
        <v>113.906729963697</v>
      </c>
      <c r="F51" s="142">
        <v>0</v>
      </c>
      <c r="G51" s="127">
        <v>0</v>
      </c>
      <c r="H51" s="41">
        <v>7388</v>
      </c>
      <c r="I51" s="41">
        <f t="shared" si="25"/>
        <v>-770</v>
      </c>
      <c r="J51" s="137">
        <f t="shared" si="26"/>
        <v>-9.43858788918853</v>
      </c>
      <c r="K51" s="1">
        <v>8158</v>
      </c>
      <c r="L51" s="5">
        <f t="shared" si="4"/>
        <v>0</v>
      </c>
      <c r="M51" s="224">
        <f t="shared" si="5"/>
        <v>0</v>
      </c>
      <c r="N51" s="1">
        <f t="shared" si="6"/>
        <v>0</v>
      </c>
      <c r="O51" s="1">
        <f t="shared" si="7"/>
        <v>0</v>
      </c>
    </row>
    <row r="52" ht="18.25" customHeight="1" spans="1:15">
      <c r="A52" s="23">
        <v>1100227</v>
      </c>
      <c r="B52" s="212" t="s">
        <v>85</v>
      </c>
      <c r="C52" s="41">
        <v>10243</v>
      </c>
      <c r="D52" s="41">
        <v>10242.97</v>
      </c>
      <c r="E52" s="137">
        <f t="shared" si="24"/>
        <v>99.9997071170555</v>
      </c>
      <c r="F52" s="142">
        <v>-397.030000000001</v>
      </c>
      <c r="G52" s="127">
        <v>-3.73148496240602</v>
      </c>
      <c r="H52" s="41">
        <v>10242.97</v>
      </c>
      <c r="I52" s="41">
        <f t="shared" si="25"/>
        <v>0</v>
      </c>
      <c r="J52" s="137">
        <f t="shared" si="26"/>
        <v>0</v>
      </c>
      <c r="K52" s="1">
        <v>10640</v>
      </c>
      <c r="L52" s="5">
        <f t="shared" si="4"/>
        <v>-397.030000000001</v>
      </c>
      <c r="M52" s="224">
        <f t="shared" si="5"/>
        <v>-3.73148496240602</v>
      </c>
      <c r="N52" s="1">
        <f t="shared" si="6"/>
        <v>0</v>
      </c>
      <c r="O52" s="1">
        <f t="shared" si="7"/>
        <v>0</v>
      </c>
    </row>
    <row r="53" ht="17.75" customHeight="1" spans="1:15">
      <c r="A53" s="23">
        <v>1100228</v>
      </c>
      <c r="B53" s="212" t="s">
        <v>86</v>
      </c>
      <c r="C53" s="41">
        <v>1303</v>
      </c>
      <c r="D53" s="41">
        <v>1454</v>
      </c>
      <c r="E53" s="137">
        <f t="shared" si="24"/>
        <v>111.588641596316</v>
      </c>
      <c r="F53" s="142">
        <v>-517</v>
      </c>
      <c r="G53" s="127">
        <v>-26.2303399289701</v>
      </c>
      <c r="H53" s="41">
        <v>1309</v>
      </c>
      <c r="I53" s="41">
        <f t="shared" si="25"/>
        <v>-145</v>
      </c>
      <c r="J53" s="137">
        <f t="shared" si="26"/>
        <v>-9.97248968363136</v>
      </c>
      <c r="K53" s="1">
        <v>1971</v>
      </c>
      <c r="L53" s="5">
        <f t="shared" si="4"/>
        <v>-517</v>
      </c>
      <c r="M53" s="224">
        <f t="shared" si="5"/>
        <v>-26.2303399289701</v>
      </c>
      <c r="N53" s="1">
        <f t="shared" si="6"/>
        <v>0</v>
      </c>
      <c r="O53" s="1">
        <f t="shared" si="7"/>
        <v>-3.5527136788005e-14</v>
      </c>
    </row>
    <row r="54" ht="17.75" customHeight="1" spans="1:15">
      <c r="A54" s="23">
        <v>1100229</v>
      </c>
      <c r="B54" s="212" t="s">
        <v>87</v>
      </c>
      <c r="C54" s="41">
        <v>10604</v>
      </c>
      <c r="D54" s="41">
        <v>10604</v>
      </c>
      <c r="E54" s="137">
        <f t="shared" si="24"/>
        <v>100</v>
      </c>
      <c r="F54" s="142">
        <v>-107</v>
      </c>
      <c r="G54" s="127">
        <v>-0.998973018392307</v>
      </c>
      <c r="H54" s="41">
        <v>10604</v>
      </c>
      <c r="I54" s="41">
        <f t="shared" si="25"/>
        <v>0</v>
      </c>
      <c r="J54" s="137">
        <f t="shared" si="26"/>
        <v>0</v>
      </c>
      <c r="K54" s="1">
        <v>10711</v>
      </c>
      <c r="L54" s="5">
        <f t="shared" si="4"/>
        <v>-107</v>
      </c>
      <c r="M54" s="224">
        <f t="shared" si="5"/>
        <v>-0.998973018392307</v>
      </c>
      <c r="N54" s="1">
        <f t="shared" si="6"/>
        <v>0</v>
      </c>
      <c r="O54" s="1">
        <f t="shared" si="7"/>
        <v>0</v>
      </c>
    </row>
    <row r="55" ht="17.75" customHeight="1" spans="1:15">
      <c r="A55" s="23">
        <v>1100230</v>
      </c>
      <c r="B55" s="212" t="s">
        <v>88</v>
      </c>
      <c r="C55" s="41"/>
      <c r="D55" s="41"/>
      <c r="E55" s="137"/>
      <c r="F55" s="142"/>
      <c r="G55" s="127"/>
      <c r="H55" s="41"/>
      <c r="I55" s="41"/>
      <c r="J55" s="137"/>
      <c r="K55" s="1">
        <v>0</v>
      </c>
      <c r="L55" s="5">
        <f t="shared" si="4"/>
        <v>0</v>
      </c>
      <c r="M55" s="224" t="e">
        <f t="shared" si="5"/>
        <v>#DIV/0!</v>
      </c>
      <c r="N55" s="1">
        <f t="shared" si="6"/>
        <v>0</v>
      </c>
      <c r="O55" s="1" t="e">
        <f t="shared" si="7"/>
        <v>#DIV/0!</v>
      </c>
    </row>
    <row r="56" ht="35.5" customHeight="1" spans="1:15">
      <c r="A56" s="23">
        <v>1100231</v>
      </c>
      <c r="B56" s="212" t="s">
        <v>89</v>
      </c>
      <c r="C56" s="41">
        <v>14453</v>
      </c>
      <c r="D56" s="41">
        <v>23135</v>
      </c>
      <c r="E56" s="137">
        <f t="shared" ref="E56:E61" si="27">D56/C56*100</f>
        <v>160.070573583339</v>
      </c>
      <c r="F56" s="142">
        <v>-506</v>
      </c>
      <c r="G56" s="127">
        <v>-2.14034939300368</v>
      </c>
      <c r="H56" s="41">
        <v>15073</v>
      </c>
      <c r="I56" s="41">
        <f t="shared" ref="I56:I69" si="28">H56-D56</f>
        <v>-8062</v>
      </c>
      <c r="J56" s="137">
        <f t="shared" ref="J56:J66" si="29">I56/D56*100</f>
        <v>-34.8476334558029</v>
      </c>
      <c r="K56" s="1">
        <v>23641</v>
      </c>
      <c r="L56" s="5">
        <f t="shared" si="4"/>
        <v>-506</v>
      </c>
      <c r="M56" s="224">
        <f t="shared" si="5"/>
        <v>-2.14034939300368</v>
      </c>
      <c r="N56" s="1">
        <f t="shared" si="6"/>
        <v>0</v>
      </c>
      <c r="O56" s="1">
        <f t="shared" si="7"/>
        <v>0</v>
      </c>
    </row>
    <row r="57" s="1" customFormat="1" ht="17.75" customHeight="1" spans="1:15">
      <c r="A57" s="140">
        <v>1100241</v>
      </c>
      <c r="B57" s="220" t="s">
        <v>90</v>
      </c>
      <c r="C57" s="41"/>
      <c r="D57" s="41"/>
      <c r="E57" s="137"/>
      <c r="F57" s="142"/>
      <c r="G57" s="127"/>
      <c r="H57" s="41"/>
      <c r="I57" s="41"/>
      <c r="J57" s="137"/>
      <c r="K57" s="1">
        <v>0</v>
      </c>
      <c r="L57" s="5">
        <f t="shared" si="4"/>
        <v>0</v>
      </c>
      <c r="M57" s="224" t="e">
        <f t="shared" si="5"/>
        <v>#DIV/0!</v>
      </c>
      <c r="N57" s="1">
        <f t="shared" si="6"/>
        <v>0</v>
      </c>
      <c r="O57" s="1" t="e">
        <f t="shared" si="7"/>
        <v>#DIV/0!</v>
      </c>
    </row>
    <row r="58" s="1" customFormat="1" ht="17.75" customHeight="1" spans="1:15">
      <c r="A58" s="140">
        <v>1100242</v>
      </c>
      <c r="B58" s="220" t="s">
        <v>91</v>
      </c>
      <c r="C58" s="41"/>
      <c r="D58" s="41"/>
      <c r="E58" s="137"/>
      <c r="F58" s="142"/>
      <c r="G58" s="127"/>
      <c r="H58" s="41"/>
      <c r="I58" s="41"/>
      <c r="J58" s="137"/>
      <c r="K58" s="1">
        <v>0</v>
      </c>
      <c r="L58" s="5">
        <f t="shared" si="4"/>
        <v>0</v>
      </c>
      <c r="M58" s="224" t="e">
        <f t="shared" si="5"/>
        <v>#DIV/0!</v>
      </c>
      <c r="N58" s="1">
        <f t="shared" si="6"/>
        <v>0</v>
      </c>
      <c r="O58" s="1" t="e">
        <f t="shared" si="7"/>
        <v>#DIV/0!</v>
      </c>
    </row>
    <row r="59" s="1" customFormat="1" ht="17.75" customHeight="1" spans="1:15">
      <c r="A59" s="23" t="s">
        <v>92</v>
      </c>
      <c r="B59" s="220" t="s">
        <v>93</v>
      </c>
      <c r="C59" s="41"/>
      <c r="D59" s="41"/>
      <c r="E59" s="137"/>
      <c r="F59" s="142"/>
      <c r="G59" s="127"/>
      <c r="H59" s="41"/>
      <c r="I59" s="41"/>
      <c r="J59" s="137"/>
      <c r="K59" s="1">
        <v>0</v>
      </c>
      <c r="L59" s="5">
        <f t="shared" si="4"/>
        <v>0</v>
      </c>
      <c r="M59" s="224" t="e">
        <f t="shared" si="5"/>
        <v>#DIV/0!</v>
      </c>
      <c r="N59" s="1">
        <f t="shared" si="6"/>
        <v>0</v>
      </c>
      <c r="O59" s="1" t="e">
        <f t="shared" si="7"/>
        <v>#DIV/0!</v>
      </c>
    </row>
    <row r="60" ht="17.75" customHeight="1" spans="1:15">
      <c r="A60" s="23">
        <v>1100244</v>
      </c>
      <c r="B60" s="212" t="s">
        <v>94</v>
      </c>
      <c r="C60" s="41">
        <v>618</v>
      </c>
      <c r="D60" s="41">
        <v>685.51</v>
      </c>
      <c r="E60" s="137">
        <f t="shared" si="27"/>
        <v>110.923948220065</v>
      </c>
      <c r="F60" s="142">
        <v>-203.49</v>
      </c>
      <c r="G60" s="127">
        <v>-22.8897637795276</v>
      </c>
      <c r="H60" s="41">
        <v>665.32</v>
      </c>
      <c r="I60" s="41">
        <f t="shared" si="28"/>
        <v>-20.1899999999999</v>
      </c>
      <c r="J60" s="137">
        <f t="shared" si="29"/>
        <v>-2.94525243978935</v>
      </c>
      <c r="K60" s="1">
        <v>889</v>
      </c>
      <c r="L60" s="5">
        <f t="shared" si="4"/>
        <v>-203.49</v>
      </c>
      <c r="M60" s="224">
        <f t="shared" si="5"/>
        <v>-22.8897637795276</v>
      </c>
      <c r="N60" s="1">
        <f t="shared" si="6"/>
        <v>0</v>
      </c>
      <c r="O60" s="1">
        <f t="shared" si="7"/>
        <v>-3.5527136788005e-14</v>
      </c>
    </row>
    <row r="61" ht="17.75" customHeight="1" spans="1:15">
      <c r="A61" s="23">
        <v>1100245</v>
      </c>
      <c r="B61" s="212" t="s">
        <v>95</v>
      </c>
      <c r="C61" s="41">
        <v>7292</v>
      </c>
      <c r="D61" s="41">
        <v>8247.81</v>
      </c>
      <c r="E61" s="137">
        <f t="shared" si="27"/>
        <v>113.107652221613</v>
      </c>
      <c r="F61" s="142">
        <v>1385.81</v>
      </c>
      <c r="G61" s="127">
        <v>20.1954240746138</v>
      </c>
      <c r="H61" s="41">
        <v>5766</v>
      </c>
      <c r="I61" s="41">
        <f t="shared" si="28"/>
        <v>-2481.81</v>
      </c>
      <c r="J61" s="137">
        <f t="shared" si="29"/>
        <v>-30.0905331233382</v>
      </c>
      <c r="K61" s="1">
        <v>6862</v>
      </c>
      <c r="L61" s="5">
        <f t="shared" si="4"/>
        <v>1385.81</v>
      </c>
      <c r="M61" s="224">
        <f t="shared" si="5"/>
        <v>20.1954240746138</v>
      </c>
      <c r="N61" s="1">
        <f t="shared" si="6"/>
        <v>0</v>
      </c>
      <c r="O61" s="1">
        <f t="shared" si="7"/>
        <v>0</v>
      </c>
    </row>
    <row r="62" ht="17.75" customHeight="1" spans="1:15">
      <c r="A62" s="23">
        <v>1100246</v>
      </c>
      <c r="B62" s="212" t="s">
        <v>96</v>
      </c>
      <c r="C62" s="15">
        <v>0</v>
      </c>
      <c r="D62" s="41">
        <v>10</v>
      </c>
      <c r="E62" s="137"/>
      <c r="F62" s="142">
        <v>10</v>
      </c>
      <c r="G62" s="127"/>
      <c r="H62" s="41">
        <v>0</v>
      </c>
      <c r="I62" s="41">
        <f t="shared" si="28"/>
        <v>-10</v>
      </c>
      <c r="J62" s="137">
        <f t="shared" si="29"/>
        <v>-100</v>
      </c>
      <c r="K62" s="1">
        <v>0</v>
      </c>
      <c r="L62" s="5">
        <f t="shared" si="4"/>
        <v>10</v>
      </c>
      <c r="M62" s="224" t="e">
        <f t="shared" si="5"/>
        <v>#DIV/0!</v>
      </c>
      <c r="N62" s="1">
        <f t="shared" si="6"/>
        <v>0</v>
      </c>
      <c r="O62" s="1" t="e">
        <f t="shared" si="7"/>
        <v>#DIV/0!</v>
      </c>
    </row>
    <row r="63" ht="35.5" customHeight="1" spans="1:15">
      <c r="A63" s="23">
        <v>1100247</v>
      </c>
      <c r="B63" s="212" t="s">
        <v>97</v>
      </c>
      <c r="C63" s="41">
        <v>547</v>
      </c>
      <c r="D63" s="41">
        <v>587.6</v>
      </c>
      <c r="E63" s="137">
        <f t="shared" ref="E63:E66" si="30">D63/C63*100</f>
        <v>107.422303473492</v>
      </c>
      <c r="F63" s="142">
        <v>-211.4</v>
      </c>
      <c r="G63" s="127">
        <v>-26.4580725907384</v>
      </c>
      <c r="H63" s="41">
        <v>106.54</v>
      </c>
      <c r="I63" s="41">
        <f t="shared" si="28"/>
        <v>-481.06</v>
      </c>
      <c r="J63" s="137">
        <f t="shared" si="29"/>
        <v>-81.8686181075562</v>
      </c>
      <c r="K63" s="1">
        <v>799</v>
      </c>
      <c r="L63" s="5">
        <f t="shared" si="4"/>
        <v>-211.4</v>
      </c>
      <c r="M63" s="224">
        <f t="shared" si="5"/>
        <v>-26.4580725907384</v>
      </c>
      <c r="N63" s="1">
        <f t="shared" si="6"/>
        <v>0</v>
      </c>
      <c r="O63" s="1">
        <f t="shared" si="7"/>
        <v>0</v>
      </c>
    </row>
    <row r="64" ht="35.5" customHeight="1" spans="1:15">
      <c r="A64" s="23">
        <v>1100248</v>
      </c>
      <c r="B64" s="212" t="s">
        <v>98</v>
      </c>
      <c r="C64" s="41">
        <v>12348</v>
      </c>
      <c r="D64" s="41">
        <v>15542.796</v>
      </c>
      <c r="E64" s="137">
        <f t="shared" si="30"/>
        <v>125.872983479106</v>
      </c>
      <c r="F64" s="142">
        <v>1386.796</v>
      </c>
      <c r="G64" s="127">
        <v>9.79652444193275</v>
      </c>
      <c r="H64" s="41">
        <v>14626.135</v>
      </c>
      <c r="I64" s="41">
        <f t="shared" si="28"/>
        <v>-916.661</v>
      </c>
      <c r="J64" s="137">
        <f t="shared" si="29"/>
        <v>-5.89765831064115</v>
      </c>
      <c r="K64" s="1">
        <v>14156</v>
      </c>
      <c r="L64" s="5">
        <f t="shared" si="4"/>
        <v>1386.796</v>
      </c>
      <c r="M64" s="224">
        <f t="shared" si="5"/>
        <v>9.79652444193275</v>
      </c>
      <c r="N64" s="1">
        <f t="shared" si="6"/>
        <v>0</v>
      </c>
      <c r="O64" s="1">
        <f t="shared" si="7"/>
        <v>0</v>
      </c>
    </row>
    <row r="65" ht="17.75" customHeight="1" spans="1:15">
      <c r="A65" s="23">
        <v>1100249</v>
      </c>
      <c r="B65" s="212" t="s">
        <v>99</v>
      </c>
      <c r="C65" s="41">
        <v>4206</v>
      </c>
      <c r="D65" s="41">
        <v>5109.15</v>
      </c>
      <c r="E65" s="137">
        <f t="shared" si="30"/>
        <v>121.472895863053</v>
      </c>
      <c r="F65" s="142">
        <v>225.15</v>
      </c>
      <c r="G65" s="127">
        <v>4.60995085995085</v>
      </c>
      <c r="H65" s="41">
        <v>4871.82</v>
      </c>
      <c r="I65" s="41">
        <f t="shared" si="28"/>
        <v>-237.33</v>
      </c>
      <c r="J65" s="137">
        <f t="shared" si="29"/>
        <v>-4.64519538475089</v>
      </c>
      <c r="K65" s="1">
        <v>4884</v>
      </c>
      <c r="L65" s="5">
        <f t="shared" si="4"/>
        <v>225.15</v>
      </c>
      <c r="M65" s="224">
        <f t="shared" si="5"/>
        <v>4.60995085995085</v>
      </c>
      <c r="N65" s="1">
        <f t="shared" si="6"/>
        <v>3.69482222595252e-13</v>
      </c>
      <c r="O65" s="1">
        <f t="shared" si="7"/>
        <v>0</v>
      </c>
    </row>
    <row r="66" ht="17.75" customHeight="1" spans="1:15">
      <c r="A66" s="23">
        <v>1100250</v>
      </c>
      <c r="B66" s="212" t="s">
        <v>100</v>
      </c>
      <c r="C66" s="41">
        <v>1987</v>
      </c>
      <c r="D66" s="41">
        <v>5016.58</v>
      </c>
      <c r="E66" s="137">
        <f t="shared" si="30"/>
        <v>252.470055359839</v>
      </c>
      <c r="F66" s="142">
        <v>2074.58</v>
      </c>
      <c r="G66" s="127">
        <v>70.5159755268525</v>
      </c>
      <c r="H66" s="41">
        <v>4080.05</v>
      </c>
      <c r="I66" s="41">
        <f t="shared" si="28"/>
        <v>-936.53</v>
      </c>
      <c r="J66" s="137">
        <f t="shared" si="29"/>
        <v>-18.6686946086776</v>
      </c>
      <c r="K66" s="1">
        <v>2942</v>
      </c>
      <c r="L66" s="5">
        <f t="shared" si="4"/>
        <v>2074.58</v>
      </c>
      <c r="M66" s="224">
        <f t="shared" si="5"/>
        <v>70.5159755268525</v>
      </c>
      <c r="N66" s="1">
        <f t="shared" si="6"/>
        <v>0</v>
      </c>
      <c r="O66" s="1">
        <f t="shared" si="7"/>
        <v>0</v>
      </c>
    </row>
    <row r="67" s="1" customFormat="1" ht="17.75" customHeight="1" spans="1:15">
      <c r="A67" s="23">
        <v>1100251</v>
      </c>
      <c r="B67" s="212" t="s">
        <v>101</v>
      </c>
      <c r="C67" s="41">
        <v>0</v>
      </c>
      <c r="D67" s="41">
        <v>0</v>
      </c>
      <c r="E67" s="137"/>
      <c r="F67" s="142">
        <v>0</v>
      </c>
      <c r="G67" s="127"/>
      <c r="H67" s="41">
        <v>0</v>
      </c>
      <c r="I67" s="41">
        <f t="shared" si="28"/>
        <v>0</v>
      </c>
      <c r="J67" s="137"/>
      <c r="K67" s="1">
        <v>0</v>
      </c>
      <c r="L67" s="5">
        <f t="shared" si="4"/>
        <v>0</v>
      </c>
      <c r="M67" s="224" t="e">
        <f t="shared" si="5"/>
        <v>#DIV/0!</v>
      </c>
      <c r="N67" s="1">
        <f t="shared" si="6"/>
        <v>0</v>
      </c>
      <c r="O67" s="1" t="e">
        <f t="shared" si="7"/>
        <v>#DIV/0!</v>
      </c>
    </row>
    <row r="68" ht="17.75" customHeight="1" spans="1:15">
      <c r="A68" s="23">
        <v>1100252</v>
      </c>
      <c r="B68" s="212" t="s">
        <v>102</v>
      </c>
      <c r="C68" s="41">
        <v>3691</v>
      </c>
      <c r="D68" s="41">
        <v>5110.97</v>
      </c>
      <c r="E68" s="137">
        <f>D68/C68*100</f>
        <v>138.471146030886</v>
      </c>
      <c r="F68" s="142">
        <v>-4798.03</v>
      </c>
      <c r="G68" s="127">
        <v>-48.420930467252</v>
      </c>
      <c r="H68" s="41">
        <v>7235.81</v>
      </c>
      <c r="I68" s="41">
        <f t="shared" si="28"/>
        <v>2124.84</v>
      </c>
      <c r="J68" s="137">
        <f>I68/D68*100</f>
        <v>41.5741043285325</v>
      </c>
      <c r="K68" s="1">
        <v>9909</v>
      </c>
      <c r="L68" s="5">
        <f t="shared" si="4"/>
        <v>-4798.03</v>
      </c>
      <c r="M68" s="224">
        <f t="shared" si="5"/>
        <v>-48.420930467252</v>
      </c>
      <c r="N68" s="1">
        <f t="shared" si="6"/>
        <v>0</v>
      </c>
      <c r="O68" s="1">
        <f t="shared" si="7"/>
        <v>0</v>
      </c>
    </row>
    <row r="69" ht="17.75" customHeight="1" spans="1:15">
      <c r="A69" s="23">
        <v>1100253</v>
      </c>
      <c r="B69" s="212" t="s">
        <v>103</v>
      </c>
      <c r="C69" s="41">
        <v>1771</v>
      </c>
      <c r="D69" s="41">
        <v>3038.56</v>
      </c>
      <c r="E69" s="137">
        <f>D69/C69*100</f>
        <v>171.573122529644</v>
      </c>
      <c r="F69" s="142">
        <v>-1886.44</v>
      </c>
      <c r="G69" s="127">
        <v>-38.3033502538071</v>
      </c>
      <c r="H69" s="41">
        <v>811.9</v>
      </c>
      <c r="I69" s="41">
        <f t="shared" si="28"/>
        <v>-2226.66</v>
      </c>
      <c r="J69" s="137">
        <f>I69/D69*100</f>
        <v>-73.2801063661734</v>
      </c>
      <c r="K69" s="1">
        <v>4925</v>
      </c>
      <c r="L69" s="5">
        <f t="shared" si="4"/>
        <v>-1886.44</v>
      </c>
      <c r="M69" s="224">
        <f t="shared" si="5"/>
        <v>-38.3033502538071</v>
      </c>
      <c r="N69" s="1">
        <f t="shared" si="6"/>
        <v>0</v>
      </c>
      <c r="O69" s="1">
        <f t="shared" si="7"/>
        <v>0</v>
      </c>
    </row>
    <row r="70" ht="35.5" customHeight="1" spans="1:15">
      <c r="A70" s="23">
        <v>1100254</v>
      </c>
      <c r="B70" s="212" t="s">
        <v>104</v>
      </c>
      <c r="C70" s="41"/>
      <c r="D70" s="41"/>
      <c r="E70" s="137"/>
      <c r="F70" s="142"/>
      <c r="G70" s="127"/>
      <c r="H70" s="41"/>
      <c r="I70" s="41"/>
      <c r="J70" s="137"/>
      <c r="K70" s="1">
        <v>0</v>
      </c>
      <c r="L70" s="5">
        <f t="shared" si="4"/>
        <v>0</v>
      </c>
      <c r="M70" s="224" t="e">
        <f t="shared" si="5"/>
        <v>#DIV/0!</v>
      </c>
      <c r="N70" s="1">
        <f t="shared" si="6"/>
        <v>0</v>
      </c>
      <c r="O70" s="1" t="e">
        <f t="shared" si="7"/>
        <v>#DIV/0!</v>
      </c>
    </row>
    <row r="71" s="1" customFormat="1" ht="17.75" customHeight="1" spans="1:15">
      <c r="A71" s="140">
        <v>1100255</v>
      </c>
      <c r="B71" s="220" t="s">
        <v>105</v>
      </c>
      <c r="C71" s="41"/>
      <c r="D71" s="41"/>
      <c r="E71" s="137"/>
      <c r="F71" s="142"/>
      <c r="G71" s="127"/>
      <c r="H71" s="41"/>
      <c r="I71" s="41"/>
      <c r="J71" s="137"/>
      <c r="K71" s="1">
        <v>0</v>
      </c>
      <c r="L71" s="5">
        <f t="shared" ref="L71:L115" si="31">D71-K71</f>
        <v>0</v>
      </c>
      <c r="M71" s="224" t="e">
        <f t="shared" ref="M71:M115" si="32">L71/K71*100</f>
        <v>#DIV/0!</v>
      </c>
      <c r="N71" s="1">
        <f t="shared" ref="N71:N115" si="33">F71-L71</f>
        <v>0</v>
      </c>
      <c r="O71" s="1" t="e">
        <f t="shared" ref="O71:O115" si="34">G71-M71</f>
        <v>#DIV/0!</v>
      </c>
    </row>
    <row r="72" s="1" customFormat="1" ht="17.75" customHeight="1" spans="1:15">
      <c r="A72" s="140">
        <v>1100256</v>
      </c>
      <c r="B72" s="220" t="s">
        <v>106</v>
      </c>
      <c r="C72" s="41"/>
      <c r="D72" s="41"/>
      <c r="E72" s="131"/>
      <c r="F72" s="142"/>
      <c r="G72" s="127"/>
      <c r="H72" s="41"/>
      <c r="I72" s="41"/>
      <c r="J72" s="137"/>
      <c r="K72" s="1">
        <v>0</v>
      </c>
      <c r="L72" s="5">
        <f t="shared" si="31"/>
        <v>0</v>
      </c>
      <c r="M72" s="224" t="e">
        <f t="shared" si="32"/>
        <v>#DIV/0!</v>
      </c>
      <c r="N72" s="1">
        <f t="shared" si="33"/>
        <v>0</v>
      </c>
      <c r="O72" s="1" t="e">
        <f t="shared" si="34"/>
        <v>#DIV/0!</v>
      </c>
    </row>
    <row r="73" ht="35.5" customHeight="1" spans="1:15">
      <c r="A73" s="23">
        <v>1100257</v>
      </c>
      <c r="B73" s="212" t="s">
        <v>107</v>
      </c>
      <c r="C73" s="41"/>
      <c r="D73" s="41"/>
      <c r="E73" s="137"/>
      <c r="F73" s="142"/>
      <c r="G73" s="127"/>
      <c r="H73" s="41"/>
      <c r="I73" s="41"/>
      <c r="J73" s="137"/>
      <c r="K73" s="1">
        <v>0</v>
      </c>
      <c r="L73" s="5">
        <f t="shared" si="31"/>
        <v>0</v>
      </c>
      <c r="M73" s="224" t="e">
        <f t="shared" si="32"/>
        <v>#DIV/0!</v>
      </c>
      <c r="N73" s="1">
        <f t="shared" si="33"/>
        <v>0</v>
      </c>
      <c r="O73" s="1" t="e">
        <f t="shared" si="34"/>
        <v>#DIV/0!</v>
      </c>
    </row>
    <row r="74" ht="18.25" customHeight="1" spans="1:15">
      <c r="A74" s="23">
        <v>1100258</v>
      </c>
      <c r="B74" s="212" t="s">
        <v>108</v>
      </c>
      <c r="C74" s="41">
        <v>125</v>
      </c>
      <c r="D74" s="41">
        <v>433.97</v>
      </c>
      <c r="E74" s="137">
        <f>D74/C74*100</f>
        <v>347.176</v>
      </c>
      <c r="F74" s="142">
        <v>-109.03</v>
      </c>
      <c r="G74" s="127">
        <v>-20.0791896869245</v>
      </c>
      <c r="H74" s="41">
        <v>378.07</v>
      </c>
      <c r="I74" s="41">
        <f t="shared" ref="I74:I77" si="35">H74-D74</f>
        <v>-55.9</v>
      </c>
      <c r="J74" s="137">
        <f>I74/D74*100</f>
        <v>-12.8810747286679</v>
      </c>
      <c r="K74" s="1">
        <v>543</v>
      </c>
      <c r="L74" s="5">
        <f t="shared" si="31"/>
        <v>-109.03</v>
      </c>
      <c r="M74" s="224">
        <f t="shared" si="32"/>
        <v>-20.0791896869245</v>
      </c>
      <c r="N74" s="1">
        <f t="shared" si="33"/>
        <v>0</v>
      </c>
      <c r="O74" s="1">
        <f t="shared" si="34"/>
        <v>0</v>
      </c>
    </row>
    <row r="75" ht="35.5" customHeight="1" spans="1:15">
      <c r="A75" s="23">
        <v>1100259</v>
      </c>
      <c r="B75" s="212" t="s">
        <v>109</v>
      </c>
      <c r="C75" s="41"/>
      <c r="D75" s="41"/>
      <c r="E75" s="137"/>
      <c r="F75" s="142"/>
      <c r="G75" s="127"/>
      <c r="H75" s="41"/>
      <c r="I75" s="41"/>
      <c r="J75" s="137"/>
      <c r="K75" s="1">
        <v>0</v>
      </c>
      <c r="L75" s="5">
        <f t="shared" si="31"/>
        <v>0</v>
      </c>
      <c r="M75" s="224" t="e">
        <f t="shared" si="32"/>
        <v>#DIV/0!</v>
      </c>
      <c r="N75" s="1">
        <f t="shared" si="33"/>
        <v>0</v>
      </c>
      <c r="O75" s="1" t="e">
        <f t="shared" si="34"/>
        <v>#DIV/0!</v>
      </c>
    </row>
    <row r="76" ht="35.5" customHeight="1" spans="1:15">
      <c r="A76" s="23">
        <v>1100260</v>
      </c>
      <c r="B76" s="212" t="s">
        <v>110</v>
      </c>
      <c r="C76" s="15">
        <v>0</v>
      </c>
      <c r="D76" s="41">
        <v>316</v>
      </c>
      <c r="E76" s="137"/>
      <c r="F76" s="142">
        <v>118.4</v>
      </c>
      <c r="G76" s="127">
        <v>60.1015228426396</v>
      </c>
      <c r="H76" s="41">
        <v>0</v>
      </c>
      <c r="I76" s="41">
        <f t="shared" si="35"/>
        <v>-316</v>
      </c>
      <c r="J76" s="137">
        <f>I76/D76*100</f>
        <v>-100</v>
      </c>
      <c r="K76" s="1">
        <v>197</v>
      </c>
      <c r="L76" s="5">
        <f t="shared" si="31"/>
        <v>119</v>
      </c>
      <c r="M76" s="224">
        <f t="shared" si="32"/>
        <v>60.4060913705584</v>
      </c>
      <c r="N76" s="1">
        <f t="shared" si="33"/>
        <v>-0.599999999999994</v>
      </c>
      <c r="O76" s="1">
        <f t="shared" si="34"/>
        <v>-0.304568527918775</v>
      </c>
    </row>
    <row r="77" s="1" customFormat="1" ht="35.5" customHeight="1" spans="1:15">
      <c r="A77" s="23">
        <v>1100269</v>
      </c>
      <c r="B77" s="220" t="s">
        <v>111</v>
      </c>
      <c r="C77" s="41">
        <v>0</v>
      </c>
      <c r="D77" s="41">
        <v>0</v>
      </c>
      <c r="E77" s="137"/>
      <c r="F77" s="142">
        <v>0</v>
      </c>
      <c r="G77" s="127">
        <v>0</v>
      </c>
      <c r="H77" s="41">
        <v>0</v>
      </c>
      <c r="I77" s="41">
        <f t="shared" si="35"/>
        <v>0</v>
      </c>
      <c r="J77" s="137"/>
      <c r="K77" s="1">
        <v>0</v>
      </c>
      <c r="L77" s="5">
        <f t="shared" si="31"/>
        <v>0</v>
      </c>
      <c r="M77" s="224" t="e">
        <f t="shared" si="32"/>
        <v>#DIV/0!</v>
      </c>
      <c r="N77" s="1">
        <f t="shared" si="33"/>
        <v>0</v>
      </c>
      <c r="O77" s="1" t="e">
        <f t="shared" si="34"/>
        <v>#DIV/0!</v>
      </c>
    </row>
    <row r="78" s="1" customFormat="1" ht="17.75" customHeight="1" spans="1:15">
      <c r="A78" s="140" t="s">
        <v>112</v>
      </c>
      <c r="B78" s="220" t="s">
        <v>113</v>
      </c>
      <c r="C78" s="41"/>
      <c r="D78" s="41"/>
      <c r="E78" s="137"/>
      <c r="F78" s="142">
        <v>28</v>
      </c>
      <c r="G78" s="127">
        <v>-100</v>
      </c>
      <c r="H78" s="41"/>
      <c r="I78" s="130"/>
      <c r="J78" s="137"/>
      <c r="K78" s="1">
        <v>-28</v>
      </c>
      <c r="L78" s="5">
        <f t="shared" si="31"/>
        <v>28</v>
      </c>
      <c r="M78" s="224">
        <f t="shared" si="32"/>
        <v>-100</v>
      </c>
      <c r="N78" s="1">
        <f t="shared" si="33"/>
        <v>0</v>
      </c>
      <c r="O78" s="1">
        <f t="shared" si="34"/>
        <v>0</v>
      </c>
    </row>
    <row r="79" s="1" customFormat="1" ht="17.75" customHeight="1" spans="1:15">
      <c r="A79" s="140" t="s">
        <v>114</v>
      </c>
      <c r="B79" s="220" t="s">
        <v>115</v>
      </c>
      <c r="C79" s="15"/>
      <c r="D79" s="41"/>
      <c r="E79" s="137"/>
      <c r="F79" s="142">
        <v>-71</v>
      </c>
      <c r="G79" s="127">
        <v>-100</v>
      </c>
      <c r="H79" s="41"/>
      <c r="I79" s="41"/>
      <c r="J79" s="137"/>
      <c r="K79" s="1">
        <v>71</v>
      </c>
      <c r="L79" s="5">
        <f t="shared" si="31"/>
        <v>-71</v>
      </c>
      <c r="M79" s="224">
        <f t="shared" si="32"/>
        <v>-100</v>
      </c>
      <c r="N79" s="1">
        <f t="shared" si="33"/>
        <v>0</v>
      </c>
      <c r="O79" s="1">
        <f t="shared" si="34"/>
        <v>0</v>
      </c>
    </row>
    <row r="80" s="1" customFormat="1" ht="17.75" customHeight="1" spans="1:15">
      <c r="A80" s="140" t="s">
        <v>116</v>
      </c>
      <c r="B80" s="220" t="s">
        <v>117</v>
      </c>
      <c r="C80" s="15"/>
      <c r="D80" s="41"/>
      <c r="E80" s="131"/>
      <c r="F80" s="142">
        <v>-427</v>
      </c>
      <c r="G80" s="127">
        <v>-100</v>
      </c>
      <c r="H80" s="41"/>
      <c r="I80" s="41"/>
      <c r="J80" s="137"/>
      <c r="K80" s="1">
        <v>427</v>
      </c>
      <c r="L80" s="5">
        <f t="shared" si="31"/>
        <v>-427</v>
      </c>
      <c r="M80" s="224">
        <f t="shared" si="32"/>
        <v>-100</v>
      </c>
      <c r="N80" s="1">
        <f t="shared" si="33"/>
        <v>0</v>
      </c>
      <c r="O80" s="1">
        <f t="shared" si="34"/>
        <v>0</v>
      </c>
    </row>
    <row r="81" ht="17.75" customHeight="1" spans="1:15">
      <c r="A81" s="23">
        <v>1100299</v>
      </c>
      <c r="B81" s="212" t="s">
        <v>118</v>
      </c>
      <c r="C81" s="41">
        <v>325</v>
      </c>
      <c r="D81" s="41">
        <v>352.67</v>
      </c>
      <c r="E81" s="137">
        <f t="shared" ref="E81:E83" si="36">D81/C81*100</f>
        <v>108.513846153846</v>
      </c>
      <c r="F81" s="142">
        <v>69.67</v>
      </c>
      <c r="G81" s="127">
        <v>24.6183745583039</v>
      </c>
      <c r="H81" s="41">
        <v>178.8</v>
      </c>
      <c r="I81" s="41">
        <f t="shared" ref="I81:I83" si="37">H81-D81</f>
        <v>-173.87</v>
      </c>
      <c r="J81" s="137">
        <f t="shared" ref="J81:J83" si="38">I81/D81*100</f>
        <v>-49.3010463039102</v>
      </c>
      <c r="K81" s="1">
        <v>283</v>
      </c>
      <c r="L81" s="5">
        <f t="shared" si="31"/>
        <v>69.67</v>
      </c>
      <c r="M81" s="224">
        <f t="shared" si="32"/>
        <v>24.6183745583039</v>
      </c>
      <c r="N81" s="1">
        <f t="shared" si="33"/>
        <v>0</v>
      </c>
      <c r="O81" s="1">
        <f t="shared" si="34"/>
        <v>0</v>
      </c>
    </row>
    <row r="82" ht="17.75" customHeight="1" spans="1:15">
      <c r="A82" s="19">
        <v>11003</v>
      </c>
      <c r="B82" s="129" t="s">
        <v>119</v>
      </c>
      <c r="C82" s="130">
        <f t="shared" ref="C82:H82" si="39">SUM(C83:C103)</f>
        <v>6102</v>
      </c>
      <c r="D82" s="130">
        <f t="shared" si="39"/>
        <v>12440.103251</v>
      </c>
      <c r="E82" s="131">
        <f t="shared" si="36"/>
        <v>203.86927648312</v>
      </c>
      <c r="F82" s="228">
        <v>-4113.896749</v>
      </c>
      <c r="G82" s="134">
        <v>-24.8513757943699</v>
      </c>
      <c r="H82" s="130">
        <f t="shared" si="39"/>
        <v>5727.24</v>
      </c>
      <c r="I82" s="130">
        <f t="shared" si="37"/>
        <v>-6712.863251</v>
      </c>
      <c r="J82" s="131">
        <f t="shared" si="38"/>
        <v>-53.9614753636421</v>
      </c>
      <c r="K82" s="1">
        <v>16554</v>
      </c>
      <c r="L82" s="5">
        <f t="shared" si="31"/>
        <v>-4113.896749</v>
      </c>
      <c r="M82" s="224">
        <f t="shared" si="32"/>
        <v>-24.8513757943699</v>
      </c>
      <c r="N82" s="1">
        <f t="shared" si="33"/>
        <v>0</v>
      </c>
      <c r="O82" s="1">
        <f t="shared" si="34"/>
        <v>0</v>
      </c>
    </row>
    <row r="83" ht="17.75" customHeight="1" spans="1:15">
      <c r="A83" s="23">
        <v>1100301</v>
      </c>
      <c r="B83" s="212" t="s">
        <v>120</v>
      </c>
      <c r="C83" s="41">
        <v>71</v>
      </c>
      <c r="D83" s="41">
        <v>2572.7465</v>
      </c>
      <c r="E83" s="137">
        <f t="shared" si="36"/>
        <v>3623.58661971831</v>
      </c>
      <c r="F83" s="142">
        <v>2438.7465</v>
      </c>
      <c r="G83" s="127">
        <v>1819.96007462687</v>
      </c>
      <c r="H83" s="41">
        <v>55.87</v>
      </c>
      <c r="I83" s="41">
        <f t="shared" si="37"/>
        <v>-2516.8765</v>
      </c>
      <c r="J83" s="137">
        <f t="shared" si="38"/>
        <v>-97.8283907878215</v>
      </c>
      <c r="K83" s="1">
        <v>134</v>
      </c>
      <c r="L83" s="5">
        <f t="shared" si="31"/>
        <v>2438.7465</v>
      </c>
      <c r="M83" s="224">
        <f t="shared" si="32"/>
        <v>1819.96007462687</v>
      </c>
      <c r="N83" s="1">
        <f t="shared" si="33"/>
        <v>0</v>
      </c>
      <c r="O83" s="1">
        <f t="shared" si="34"/>
        <v>4.32009983342141e-12</v>
      </c>
    </row>
    <row r="84" s="1" customFormat="1" ht="17.75" customHeight="1" spans="1:15">
      <c r="A84" s="23">
        <v>1100302</v>
      </c>
      <c r="B84" s="220" t="s">
        <v>121</v>
      </c>
      <c r="C84" s="41"/>
      <c r="D84" s="41"/>
      <c r="E84" s="137"/>
      <c r="F84" s="142"/>
      <c r="G84" s="127"/>
      <c r="H84" s="41"/>
      <c r="I84" s="41"/>
      <c r="J84" s="137"/>
      <c r="K84" s="1">
        <v>0</v>
      </c>
      <c r="L84" s="5">
        <f t="shared" si="31"/>
        <v>0</v>
      </c>
      <c r="M84" s="224" t="e">
        <f t="shared" si="32"/>
        <v>#DIV/0!</v>
      </c>
      <c r="N84" s="1">
        <f t="shared" si="33"/>
        <v>0</v>
      </c>
      <c r="O84" s="1" t="e">
        <f t="shared" si="34"/>
        <v>#DIV/0!</v>
      </c>
    </row>
    <row r="85" ht="17.75" customHeight="1" spans="1:15">
      <c r="A85" s="23">
        <v>1100303</v>
      </c>
      <c r="B85" s="212" t="s">
        <v>122</v>
      </c>
      <c r="C85" s="41"/>
      <c r="D85" s="41"/>
      <c r="E85" s="137"/>
      <c r="F85" s="142"/>
      <c r="G85" s="127"/>
      <c r="H85" s="41"/>
      <c r="I85" s="41"/>
      <c r="J85" s="137"/>
      <c r="K85" s="1">
        <v>0</v>
      </c>
      <c r="L85" s="5">
        <f t="shared" si="31"/>
        <v>0</v>
      </c>
      <c r="M85" s="224" t="e">
        <f t="shared" si="32"/>
        <v>#DIV/0!</v>
      </c>
      <c r="N85" s="1">
        <f t="shared" si="33"/>
        <v>0</v>
      </c>
      <c r="O85" s="1" t="e">
        <f t="shared" si="34"/>
        <v>#DIV/0!</v>
      </c>
    </row>
    <row r="86" s="1" customFormat="1" ht="17.75" customHeight="1" spans="1:15">
      <c r="A86" s="23">
        <v>1100304</v>
      </c>
      <c r="B86" s="220" t="s">
        <v>123</v>
      </c>
      <c r="C86" s="41"/>
      <c r="D86" s="41"/>
      <c r="E86" s="137"/>
      <c r="F86" s="142"/>
      <c r="G86" s="127"/>
      <c r="H86" s="41"/>
      <c r="I86" s="41"/>
      <c r="J86" s="137"/>
      <c r="K86" s="1">
        <v>0</v>
      </c>
      <c r="L86" s="5">
        <f t="shared" si="31"/>
        <v>0</v>
      </c>
      <c r="M86" s="224" t="e">
        <f t="shared" si="32"/>
        <v>#DIV/0!</v>
      </c>
      <c r="N86" s="1">
        <f t="shared" si="33"/>
        <v>0</v>
      </c>
      <c r="O86" s="1" t="e">
        <f t="shared" si="34"/>
        <v>#DIV/0!</v>
      </c>
    </row>
    <row r="87" ht="17.75" customHeight="1" spans="1:15">
      <c r="A87" s="23">
        <v>1100305</v>
      </c>
      <c r="B87" s="212" t="s">
        <v>124</v>
      </c>
      <c r="C87" s="15"/>
      <c r="D87" s="41"/>
      <c r="E87" s="137"/>
      <c r="F87" s="142"/>
      <c r="G87" s="127"/>
      <c r="H87" s="15"/>
      <c r="I87" s="41"/>
      <c r="J87" s="137"/>
      <c r="K87" s="1">
        <v>0</v>
      </c>
      <c r="L87" s="5">
        <f t="shared" si="31"/>
        <v>0</v>
      </c>
      <c r="M87" s="224" t="e">
        <f t="shared" si="32"/>
        <v>#DIV/0!</v>
      </c>
      <c r="N87" s="1">
        <f t="shared" si="33"/>
        <v>0</v>
      </c>
      <c r="O87" s="1" t="e">
        <f t="shared" si="34"/>
        <v>#DIV/0!</v>
      </c>
    </row>
    <row r="88" ht="17.75" customHeight="1" spans="1:15">
      <c r="A88" s="23">
        <v>1100306</v>
      </c>
      <c r="B88" s="212" t="s">
        <v>125</v>
      </c>
      <c r="C88" s="15"/>
      <c r="D88" s="138"/>
      <c r="E88" s="131"/>
      <c r="F88" s="142">
        <v>-10</v>
      </c>
      <c r="G88" s="127">
        <v>-100</v>
      </c>
      <c r="H88" s="15"/>
      <c r="I88" s="130"/>
      <c r="J88" s="137"/>
      <c r="K88" s="1">
        <v>10</v>
      </c>
      <c r="L88" s="5">
        <f t="shared" si="31"/>
        <v>-10</v>
      </c>
      <c r="M88" s="224">
        <f t="shared" si="32"/>
        <v>-100</v>
      </c>
      <c r="N88" s="1">
        <f t="shared" si="33"/>
        <v>0</v>
      </c>
      <c r="O88" s="1">
        <f t="shared" si="34"/>
        <v>0</v>
      </c>
    </row>
    <row r="89" ht="17.75" customHeight="1" spans="1:15">
      <c r="A89" s="23">
        <v>1100307</v>
      </c>
      <c r="B89" s="212" t="s">
        <v>126</v>
      </c>
      <c r="C89" s="15">
        <v>300</v>
      </c>
      <c r="D89" s="41">
        <v>300</v>
      </c>
      <c r="E89" s="137">
        <f t="shared" ref="E89:E92" si="40">D89/C89*100</f>
        <v>100</v>
      </c>
      <c r="F89" s="142">
        <v>-1700</v>
      </c>
      <c r="G89" s="127">
        <v>-85</v>
      </c>
      <c r="H89" s="15">
        <v>0</v>
      </c>
      <c r="I89" s="41">
        <f t="shared" ref="I89:I106" si="41">H89-D89</f>
        <v>-300</v>
      </c>
      <c r="J89" s="137">
        <f t="shared" ref="J89:J96" si="42">I89/D89*100</f>
        <v>-100</v>
      </c>
      <c r="K89" s="1">
        <v>2000</v>
      </c>
      <c r="L89" s="5">
        <f t="shared" si="31"/>
        <v>-1700</v>
      </c>
      <c r="M89" s="224">
        <f t="shared" si="32"/>
        <v>-85</v>
      </c>
      <c r="N89" s="1">
        <f t="shared" si="33"/>
        <v>0</v>
      </c>
      <c r="O89" s="1">
        <f t="shared" si="34"/>
        <v>0</v>
      </c>
    </row>
    <row r="90" ht="17.75" customHeight="1" spans="1:15">
      <c r="A90" s="23">
        <v>1100308</v>
      </c>
      <c r="B90" s="212" t="s">
        <v>127</v>
      </c>
      <c r="C90" s="15">
        <v>38</v>
      </c>
      <c r="D90" s="41">
        <v>737.97</v>
      </c>
      <c r="E90" s="137">
        <f t="shared" si="40"/>
        <v>1942.02631578947</v>
      </c>
      <c r="F90" s="142">
        <v>499.97</v>
      </c>
      <c r="G90" s="127">
        <v>210.071428571429</v>
      </c>
      <c r="H90" s="15">
        <v>73</v>
      </c>
      <c r="I90" s="41">
        <f t="shared" si="41"/>
        <v>-664.97</v>
      </c>
      <c r="J90" s="137">
        <f t="shared" si="42"/>
        <v>-90.1079989701478</v>
      </c>
      <c r="K90" s="1">
        <v>238</v>
      </c>
      <c r="L90" s="5">
        <f t="shared" si="31"/>
        <v>499.97</v>
      </c>
      <c r="M90" s="224">
        <f t="shared" si="32"/>
        <v>210.071428571429</v>
      </c>
      <c r="N90" s="1">
        <f t="shared" si="33"/>
        <v>0</v>
      </c>
      <c r="O90" s="1">
        <f t="shared" si="34"/>
        <v>3.97903932025656e-13</v>
      </c>
    </row>
    <row r="91" ht="17.75" customHeight="1" spans="1:15">
      <c r="A91" s="23">
        <v>1100310</v>
      </c>
      <c r="B91" s="212" t="s">
        <v>128</v>
      </c>
      <c r="C91" s="41">
        <v>246</v>
      </c>
      <c r="D91" s="41">
        <v>287.86</v>
      </c>
      <c r="E91" s="137">
        <f t="shared" si="40"/>
        <v>117.016260162602</v>
      </c>
      <c r="F91" s="142">
        <v>-27.14</v>
      </c>
      <c r="G91" s="127">
        <v>-8.61587301587301</v>
      </c>
      <c r="H91" s="41">
        <v>230.47</v>
      </c>
      <c r="I91" s="41">
        <f t="shared" si="41"/>
        <v>-57.39</v>
      </c>
      <c r="J91" s="137">
        <f t="shared" si="42"/>
        <v>-19.9367748210936</v>
      </c>
      <c r="K91" s="1">
        <v>315</v>
      </c>
      <c r="L91" s="5">
        <f t="shared" si="31"/>
        <v>-27.14</v>
      </c>
      <c r="M91" s="224">
        <f t="shared" si="32"/>
        <v>-8.61587301587301</v>
      </c>
      <c r="N91" s="1">
        <f t="shared" si="33"/>
        <v>0</v>
      </c>
      <c r="O91" s="1">
        <f t="shared" si="34"/>
        <v>0</v>
      </c>
    </row>
    <row r="92" ht="17.75" customHeight="1" spans="1:15">
      <c r="A92" s="23">
        <v>1100311</v>
      </c>
      <c r="B92" s="212" t="s">
        <v>129</v>
      </c>
      <c r="C92" s="41">
        <v>63</v>
      </c>
      <c r="D92" s="41">
        <v>84.3</v>
      </c>
      <c r="E92" s="137">
        <f t="shared" si="40"/>
        <v>133.809523809524</v>
      </c>
      <c r="F92" s="142">
        <v>-36.7</v>
      </c>
      <c r="G92" s="127">
        <v>-30.3305785123967</v>
      </c>
      <c r="H92" s="41">
        <v>20</v>
      </c>
      <c r="I92" s="41">
        <f t="shared" si="41"/>
        <v>-64.3</v>
      </c>
      <c r="J92" s="137">
        <f t="shared" si="42"/>
        <v>-76.2752075919336</v>
      </c>
      <c r="K92" s="1">
        <v>121</v>
      </c>
      <c r="L92" s="5">
        <f t="shared" si="31"/>
        <v>-36.7</v>
      </c>
      <c r="M92" s="224">
        <f t="shared" si="32"/>
        <v>-30.3305785123967</v>
      </c>
      <c r="N92" s="1">
        <f t="shared" si="33"/>
        <v>0</v>
      </c>
      <c r="O92" s="1">
        <f t="shared" si="34"/>
        <v>0</v>
      </c>
    </row>
    <row r="93" ht="17.75" customHeight="1" spans="1:15">
      <c r="A93" s="23">
        <v>1100312</v>
      </c>
      <c r="B93" s="212" t="s">
        <v>130</v>
      </c>
      <c r="C93" s="15">
        <v>0</v>
      </c>
      <c r="D93" s="41">
        <v>100.11</v>
      </c>
      <c r="E93" s="137"/>
      <c r="F93" s="142">
        <v>-999.89</v>
      </c>
      <c r="G93" s="127">
        <v>-90.8990909090909</v>
      </c>
      <c r="H93" s="41">
        <v>0</v>
      </c>
      <c r="I93" s="41">
        <f t="shared" si="41"/>
        <v>-100.11</v>
      </c>
      <c r="J93" s="137">
        <f t="shared" si="42"/>
        <v>-100</v>
      </c>
      <c r="K93" s="1">
        <v>1100</v>
      </c>
      <c r="L93" s="5">
        <f t="shared" si="31"/>
        <v>-999.89</v>
      </c>
      <c r="M93" s="224">
        <f t="shared" si="32"/>
        <v>-90.8990909090909</v>
      </c>
      <c r="N93" s="1">
        <f t="shared" si="33"/>
        <v>0</v>
      </c>
      <c r="O93" s="1">
        <f t="shared" si="34"/>
        <v>0</v>
      </c>
    </row>
    <row r="94" ht="17.75" customHeight="1" spans="1:15">
      <c r="A94" s="23">
        <v>1100313</v>
      </c>
      <c r="B94" s="212" t="s">
        <v>131</v>
      </c>
      <c r="C94" s="41">
        <v>4910</v>
      </c>
      <c r="D94" s="41">
        <v>7196.62</v>
      </c>
      <c r="E94" s="137">
        <f>D94/C94*100</f>
        <v>146.57067209776</v>
      </c>
      <c r="F94" s="142">
        <v>-2042.38</v>
      </c>
      <c r="G94" s="127">
        <v>-22.1060720857236</v>
      </c>
      <c r="H94" s="41">
        <v>3178.3</v>
      </c>
      <c r="I94" s="41">
        <f t="shared" si="41"/>
        <v>-4018.32</v>
      </c>
      <c r="J94" s="137">
        <f t="shared" si="42"/>
        <v>-55.836211999522</v>
      </c>
      <c r="K94" s="1">
        <v>9239</v>
      </c>
      <c r="L94" s="5">
        <f t="shared" si="31"/>
        <v>-2042.38</v>
      </c>
      <c r="M94" s="224">
        <f t="shared" si="32"/>
        <v>-22.1060720857236</v>
      </c>
      <c r="N94" s="1">
        <f t="shared" si="33"/>
        <v>0</v>
      </c>
      <c r="O94" s="1">
        <f t="shared" si="34"/>
        <v>-3.5527136788005e-14</v>
      </c>
    </row>
    <row r="95" ht="17.75" customHeight="1" spans="1:15">
      <c r="A95" s="23">
        <v>1100314</v>
      </c>
      <c r="B95" s="212" t="s">
        <v>132</v>
      </c>
      <c r="C95" s="15">
        <v>100</v>
      </c>
      <c r="D95" s="41">
        <v>240.14</v>
      </c>
      <c r="E95" s="137">
        <f>D95/C95*100</f>
        <v>240.14</v>
      </c>
      <c r="F95" s="142">
        <v>136.14</v>
      </c>
      <c r="G95" s="127">
        <v>130.903846153846</v>
      </c>
      <c r="H95" s="41">
        <v>2123</v>
      </c>
      <c r="I95" s="41">
        <f t="shared" si="41"/>
        <v>1882.86</v>
      </c>
      <c r="J95" s="137">
        <f t="shared" si="42"/>
        <v>784.067627217457</v>
      </c>
      <c r="K95" s="1">
        <v>104</v>
      </c>
      <c r="L95" s="5">
        <f t="shared" si="31"/>
        <v>136.14</v>
      </c>
      <c r="M95" s="224">
        <f t="shared" si="32"/>
        <v>130.903846153846</v>
      </c>
      <c r="N95" s="1">
        <f t="shared" si="33"/>
        <v>0</v>
      </c>
      <c r="O95" s="1">
        <f t="shared" si="34"/>
        <v>0</v>
      </c>
    </row>
    <row r="96" ht="17.75" customHeight="1" spans="1:15">
      <c r="A96" s="23">
        <v>1100315</v>
      </c>
      <c r="B96" s="212" t="s">
        <v>133</v>
      </c>
      <c r="C96" s="41">
        <v>0</v>
      </c>
      <c r="D96" s="41">
        <v>279.3</v>
      </c>
      <c r="E96" s="131"/>
      <c r="F96" s="142">
        <v>226.3</v>
      </c>
      <c r="G96" s="127">
        <v>426.981132075472</v>
      </c>
      <c r="H96" s="41">
        <v>0</v>
      </c>
      <c r="I96" s="41">
        <f t="shared" si="41"/>
        <v>-279.3</v>
      </c>
      <c r="J96" s="137">
        <f t="shared" si="42"/>
        <v>-100</v>
      </c>
      <c r="K96" s="1">
        <v>53</v>
      </c>
      <c r="L96" s="5">
        <f t="shared" si="31"/>
        <v>226.3</v>
      </c>
      <c r="M96" s="224">
        <f t="shared" si="32"/>
        <v>426.981132075472</v>
      </c>
      <c r="N96" s="1">
        <f t="shared" si="33"/>
        <v>0</v>
      </c>
      <c r="O96" s="1">
        <f t="shared" si="34"/>
        <v>0</v>
      </c>
    </row>
    <row r="97" ht="17.75" customHeight="1" spans="1:15">
      <c r="A97" s="23">
        <v>1100316</v>
      </c>
      <c r="B97" s="212" t="s">
        <v>134</v>
      </c>
      <c r="C97" s="41">
        <v>0</v>
      </c>
      <c r="D97" s="41">
        <v>0</v>
      </c>
      <c r="E97" s="137"/>
      <c r="F97" s="142">
        <v>-295</v>
      </c>
      <c r="G97" s="127">
        <v>-100</v>
      </c>
      <c r="H97" s="41">
        <v>0</v>
      </c>
      <c r="I97" s="41">
        <f t="shared" si="41"/>
        <v>0</v>
      </c>
      <c r="J97" s="137"/>
      <c r="K97" s="1">
        <v>295</v>
      </c>
      <c r="L97" s="5">
        <f t="shared" si="31"/>
        <v>-295</v>
      </c>
      <c r="M97" s="224">
        <f t="shared" si="32"/>
        <v>-100</v>
      </c>
      <c r="N97" s="1">
        <f t="shared" si="33"/>
        <v>0</v>
      </c>
      <c r="O97" s="1">
        <f t="shared" si="34"/>
        <v>0</v>
      </c>
    </row>
    <row r="98" ht="18.25" customHeight="1" spans="1:15">
      <c r="A98" s="23" t="s">
        <v>135</v>
      </c>
      <c r="B98" s="212" t="s">
        <v>136</v>
      </c>
      <c r="C98" s="41"/>
      <c r="D98" s="41"/>
      <c r="E98" s="137"/>
      <c r="F98" s="142">
        <v>-828</v>
      </c>
      <c r="G98" s="127">
        <v>-100</v>
      </c>
      <c r="H98" s="15"/>
      <c r="I98" s="41">
        <f t="shared" si="41"/>
        <v>0</v>
      </c>
      <c r="J98" s="137"/>
      <c r="K98" s="1">
        <v>828</v>
      </c>
      <c r="L98" s="5">
        <f t="shared" si="31"/>
        <v>-828</v>
      </c>
      <c r="M98" s="224">
        <f t="shared" si="32"/>
        <v>-100</v>
      </c>
      <c r="N98" s="1">
        <f t="shared" si="33"/>
        <v>0</v>
      </c>
      <c r="O98" s="1">
        <f t="shared" si="34"/>
        <v>0</v>
      </c>
    </row>
    <row r="99" ht="17.75" customHeight="1" spans="1:15">
      <c r="A99" s="23">
        <v>1100320</v>
      </c>
      <c r="B99" s="212" t="s">
        <v>137</v>
      </c>
      <c r="C99" s="41">
        <v>0</v>
      </c>
      <c r="D99" s="41">
        <v>172.986751</v>
      </c>
      <c r="E99" s="137"/>
      <c r="F99" s="142">
        <v>-265.013249</v>
      </c>
      <c r="G99" s="127">
        <v>-60.5053079908676</v>
      </c>
      <c r="H99" s="41">
        <v>0</v>
      </c>
      <c r="I99" s="41">
        <f t="shared" si="41"/>
        <v>-172.986751</v>
      </c>
      <c r="J99" s="137">
        <f t="shared" ref="J99:J106" si="43">I99/D99*100</f>
        <v>-100</v>
      </c>
      <c r="K99" s="1">
        <v>438</v>
      </c>
      <c r="L99" s="5">
        <f t="shared" si="31"/>
        <v>-265.013249</v>
      </c>
      <c r="M99" s="224">
        <f t="shared" si="32"/>
        <v>-60.5053079908676</v>
      </c>
      <c r="N99" s="1">
        <f t="shared" si="33"/>
        <v>0</v>
      </c>
      <c r="O99" s="1">
        <f t="shared" si="34"/>
        <v>0</v>
      </c>
    </row>
    <row r="100" ht="18.25" customHeight="1" spans="1:15">
      <c r="A100" s="23">
        <v>1100321</v>
      </c>
      <c r="B100" s="212" t="s">
        <v>138</v>
      </c>
      <c r="C100" s="15">
        <v>1</v>
      </c>
      <c r="D100" s="41">
        <v>95.83</v>
      </c>
      <c r="E100" s="137">
        <f t="shared" ref="E100:E106" si="44">D100/C100*100</f>
        <v>9583</v>
      </c>
      <c r="F100" s="142">
        <v>95.83</v>
      </c>
      <c r="G100" s="127"/>
      <c r="H100" s="15">
        <v>0</v>
      </c>
      <c r="I100" s="41">
        <f t="shared" si="41"/>
        <v>-95.83</v>
      </c>
      <c r="J100" s="137">
        <f t="shared" si="43"/>
        <v>-100</v>
      </c>
      <c r="K100" s="1">
        <v>0</v>
      </c>
      <c r="L100" s="5">
        <f t="shared" si="31"/>
        <v>95.83</v>
      </c>
      <c r="M100" s="224" t="e">
        <f t="shared" si="32"/>
        <v>#DIV/0!</v>
      </c>
      <c r="N100" s="1">
        <f t="shared" si="33"/>
        <v>0</v>
      </c>
      <c r="O100" s="1" t="e">
        <f t="shared" si="34"/>
        <v>#DIV/0!</v>
      </c>
    </row>
    <row r="101" s="1" customFormat="1" ht="18.25" customHeight="1" spans="1:15">
      <c r="A101" s="23">
        <v>1100322</v>
      </c>
      <c r="B101" s="220" t="s">
        <v>139</v>
      </c>
      <c r="C101" s="15"/>
      <c r="D101" s="41"/>
      <c r="E101" s="137"/>
      <c r="F101" s="142">
        <v>-1</v>
      </c>
      <c r="G101" s="127">
        <v>-100</v>
      </c>
      <c r="H101" s="15">
        <v>0</v>
      </c>
      <c r="I101" s="41">
        <f t="shared" si="41"/>
        <v>0</v>
      </c>
      <c r="J101" s="137"/>
      <c r="K101" s="1">
        <v>1</v>
      </c>
      <c r="L101" s="5">
        <f t="shared" si="31"/>
        <v>-1</v>
      </c>
      <c r="M101" s="224">
        <f t="shared" si="32"/>
        <v>-100</v>
      </c>
      <c r="N101" s="1">
        <f t="shared" si="33"/>
        <v>0</v>
      </c>
      <c r="O101" s="1">
        <f t="shared" si="34"/>
        <v>0</v>
      </c>
    </row>
    <row r="102" ht="17.75" customHeight="1" spans="1:15">
      <c r="A102" s="23">
        <v>1100324</v>
      </c>
      <c r="B102" s="212" t="s">
        <v>140</v>
      </c>
      <c r="C102" s="41">
        <v>151</v>
      </c>
      <c r="D102" s="41">
        <v>150.7</v>
      </c>
      <c r="E102" s="137">
        <f t="shared" si="44"/>
        <v>99.8013245033112</v>
      </c>
      <c r="F102" s="142">
        <v>-1427.3</v>
      </c>
      <c r="G102" s="127">
        <v>-90.4499366286438</v>
      </c>
      <c r="H102" s="41">
        <v>0.6</v>
      </c>
      <c r="I102" s="41">
        <f t="shared" si="41"/>
        <v>-150.1</v>
      </c>
      <c r="J102" s="137">
        <f t="shared" si="43"/>
        <v>-99.6018579960186</v>
      </c>
      <c r="K102" s="1">
        <v>1578</v>
      </c>
      <c r="L102" s="5">
        <f t="shared" si="31"/>
        <v>-1427.3</v>
      </c>
      <c r="M102" s="224">
        <f t="shared" si="32"/>
        <v>-90.4499366286438</v>
      </c>
      <c r="N102" s="1">
        <f t="shared" si="33"/>
        <v>0</v>
      </c>
      <c r="O102" s="1">
        <f t="shared" si="34"/>
        <v>0</v>
      </c>
    </row>
    <row r="103" ht="17.75" customHeight="1" spans="1:15">
      <c r="A103" s="23">
        <v>1100399</v>
      </c>
      <c r="B103" s="212" t="s">
        <v>65</v>
      </c>
      <c r="C103" s="15">
        <v>222</v>
      </c>
      <c r="D103" s="41">
        <v>221.54</v>
      </c>
      <c r="E103" s="137">
        <f t="shared" si="44"/>
        <v>99.7927927927928</v>
      </c>
      <c r="F103" s="142">
        <v>121.54</v>
      </c>
      <c r="G103" s="127">
        <v>121.54</v>
      </c>
      <c r="H103" s="15">
        <v>46</v>
      </c>
      <c r="I103" s="41">
        <f t="shared" si="41"/>
        <v>-175.54</v>
      </c>
      <c r="J103" s="137">
        <f t="shared" si="43"/>
        <v>-79.2362553037826</v>
      </c>
      <c r="K103" s="1">
        <v>100</v>
      </c>
      <c r="L103" s="5">
        <f t="shared" si="31"/>
        <v>121.54</v>
      </c>
      <c r="M103" s="224">
        <f t="shared" si="32"/>
        <v>121.54</v>
      </c>
      <c r="N103" s="1">
        <f t="shared" si="33"/>
        <v>0</v>
      </c>
      <c r="O103" s="1">
        <f t="shared" si="34"/>
        <v>0</v>
      </c>
    </row>
    <row r="104" ht="17.75" customHeight="1" spans="1:15">
      <c r="A104" s="19">
        <v>11008</v>
      </c>
      <c r="B104" s="13" t="s">
        <v>141</v>
      </c>
      <c r="C104" s="130">
        <v>36032</v>
      </c>
      <c r="D104" s="130">
        <v>36872</v>
      </c>
      <c r="E104" s="131">
        <f t="shared" si="44"/>
        <v>102.331261101243</v>
      </c>
      <c r="F104" s="228">
        <v>15201</v>
      </c>
      <c r="G104" s="134">
        <v>70.1444326519312</v>
      </c>
      <c r="H104" s="130">
        <v>23333</v>
      </c>
      <c r="I104" s="130">
        <f t="shared" si="41"/>
        <v>-13539</v>
      </c>
      <c r="J104" s="131">
        <f t="shared" si="43"/>
        <v>-36.7189195053157</v>
      </c>
      <c r="K104" s="1">
        <v>21671</v>
      </c>
      <c r="L104" s="5">
        <f t="shared" si="31"/>
        <v>15201</v>
      </c>
      <c r="M104" s="224">
        <f t="shared" si="32"/>
        <v>70.1444326519312</v>
      </c>
      <c r="N104" s="1">
        <f t="shared" si="33"/>
        <v>0</v>
      </c>
      <c r="O104" s="1">
        <f t="shared" si="34"/>
        <v>0</v>
      </c>
    </row>
    <row r="105" ht="17.75" customHeight="1" spans="1:15">
      <c r="A105" s="19">
        <v>11009</v>
      </c>
      <c r="B105" s="13" t="s">
        <v>142</v>
      </c>
      <c r="C105" s="130">
        <f t="shared" ref="C105:H105" si="45">SUM(C106:C108)</f>
        <v>4300</v>
      </c>
      <c r="D105" s="130">
        <f t="shared" si="45"/>
        <v>8231</v>
      </c>
      <c r="E105" s="131">
        <f t="shared" si="44"/>
        <v>191.418604651163</v>
      </c>
      <c r="F105" s="228">
        <v>3931</v>
      </c>
      <c r="G105" s="134">
        <v>91.4186046511628</v>
      </c>
      <c r="H105" s="130">
        <f t="shared" si="45"/>
        <v>4684</v>
      </c>
      <c r="I105" s="130">
        <f t="shared" si="41"/>
        <v>-3547</v>
      </c>
      <c r="J105" s="131">
        <f t="shared" si="43"/>
        <v>-43.0931843032438</v>
      </c>
      <c r="K105" s="1">
        <v>4300</v>
      </c>
      <c r="L105" s="5">
        <f t="shared" si="31"/>
        <v>3931</v>
      </c>
      <c r="M105" s="224">
        <f t="shared" si="32"/>
        <v>91.4186046511628</v>
      </c>
      <c r="N105" s="1">
        <f t="shared" si="33"/>
        <v>0</v>
      </c>
      <c r="O105" s="1">
        <f t="shared" si="34"/>
        <v>0</v>
      </c>
    </row>
    <row r="106" ht="17.75" customHeight="1" spans="1:15">
      <c r="A106" s="23">
        <v>110090102</v>
      </c>
      <c r="B106" s="212" t="s">
        <v>143</v>
      </c>
      <c r="C106" s="41">
        <v>4300</v>
      </c>
      <c r="D106" s="41">
        <v>8231</v>
      </c>
      <c r="E106" s="137">
        <f t="shared" si="44"/>
        <v>191.418604651163</v>
      </c>
      <c r="F106" s="142">
        <v>3931</v>
      </c>
      <c r="G106" s="127">
        <v>91.4186046511628</v>
      </c>
      <c r="H106" s="41">
        <v>4684</v>
      </c>
      <c r="I106" s="41">
        <f t="shared" si="41"/>
        <v>-3547</v>
      </c>
      <c r="J106" s="137">
        <f t="shared" si="43"/>
        <v>-43.0931843032438</v>
      </c>
      <c r="K106" s="1">
        <v>4300</v>
      </c>
      <c r="L106" s="5">
        <f t="shared" si="31"/>
        <v>3931</v>
      </c>
      <c r="M106" s="224">
        <f t="shared" si="32"/>
        <v>91.4186046511628</v>
      </c>
      <c r="N106" s="1">
        <f t="shared" si="33"/>
        <v>0</v>
      </c>
      <c r="O106" s="1">
        <f t="shared" si="34"/>
        <v>0</v>
      </c>
    </row>
    <row r="107" ht="17.75" customHeight="1" spans="1:15">
      <c r="A107" s="23">
        <v>110090103</v>
      </c>
      <c r="B107" s="212" t="s">
        <v>144</v>
      </c>
      <c r="C107" s="41"/>
      <c r="D107" s="233"/>
      <c r="E107" s="137"/>
      <c r="F107" s="142"/>
      <c r="G107" s="127"/>
      <c r="H107" s="41"/>
      <c r="I107" s="41"/>
      <c r="J107" s="137"/>
      <c r="L107" s="5">
        <f t="shared" si="31"/>
        <v>0</v>
      </c>
      <c r="M107" s="224" t="e">
        <f t="shared" si="32"/>
        <v>#DIV/0!</v>
      </c>
      <c r="N107" s="1">
        <f t="shared" si="33"/>
        <v>0</v>
      </c>
      <c r="O107" s="1" t="e">
        <f t="shared" si="34"/>
        <v>#DIV/0!</v>
      </c>
    </row>
    <row r="108" ht="17.75" customHeight="1" spans="1:15">
      <c r="A108" s="23">
        <v>110090199</v>
      </c>
      <c r="B108" s="212" t="s">
        <v>145</v>
      </c>
      <c r="C108" s="41"/>
      <c r="D108" s="41"/>
      <c r="E108" s="137"/>
      <c r="F108" s="142"/>
      <c r="G108" s="127"/>
      <c r="H108" s="41"/>
      <c r="I108" s="130"/>
      <c r="J108" s="137"/>
      <c r="L108" s="5">
        <f t="shared" si="31"/>
        <v>0</v>
      </c>
      <c r="M108" s="224" t="e">
        <f t="shared" si="32"/>
        <v>#DIV/0!</v>
      </c>
      <c r="N108" s="1">
        <f t="shared" si="33"/>
        <v>0</v>
      </c>
      <c r="O108" s="1" t="e">
        <f t="shared" si="34"/>
        <v>#DIV/0!</v>
      </c>
    </row>
    <row r="109" ht="17.75" customHeight="1" spans="1:15">
      <c r="A109" s="19">
        <v>11015</v>
      </c>
      <c r="B109" s="234" t="s">
        <v>146</v>
      </c>
      <c r="C109" s="130">
        <v>7548</v>
      </c>
      <c r="D109" s="130">
        <v>6811</v>
      </c>
      <c r="E109" s="131">
        <f t="shared" ref="E109:E112" si="46">D109/C109*100</f>
        <v>90.2358240593535</v>
      </c>
      <c r="F109" s="228">
        <v>-8323</v>
      </c>
      <c r="G109" s="134">
        <v>-54.995374653099</v>
      </c>
      <c r="H109" s="130">
        <v>17240</v>
      </c>
      <c r="I109" s="130">
        <f t="shared" ref="I109:I112" si="47">H109-D109</f>
        <v>10429</v>
      </c>
      <c r="J109" s="131">
        <f t="shared" ref="J109:J112" si="48">I109/D109*100</f>
        <v>153.119953017178</v>
      </c>
      <c r="K109" s="1">
        <v>15134</v>
      </c>
      <c r="L109" s="5">
        <f t="shared" si="31"/>
        <v>-8323</v>
      </c>
      <c r="M109" s="224">
        <f t="shared" si="32"/>
        <v>-54.995374653099</v>
      </c>
      <c r="N109" s="1">
        <f t="shared" si="33"/>
        <v>0</v>
      </c>
      <c r="O109" s="1">
        <f t="shared" si="34"/>
        <v>0</v>
      </c>
    </row>
    <row r="110" s="2" customFormat="1" ht="17.75" customHeight="1" spans="1:15">
      <c r="A110" s="19" t="s">
        <v>147</v>
      </c>
      <c r="B110" s="235" t="s">
        <v>148</v>
      </c>
      <c r="C110" s="130">
        <f t="shared" ref="C110:H110" si="49">SUM(C111:C115)</f>
        <v>10000</v>
      </c>
      <c r="D110" s="130">
        <f t="shared" si="49"/>
        <v>10421</v>
      </c>
      <c r="E110" s="131">
        <f t="shared" si="46"/>
        <v>104.21</v>
      </c>
      <c r="F110" s="228">
        <v>-32010</v>
      </c>
      <c r="G110" s="134">
        <v>-75.4</v>
      </c>
      <c r="H110" s="130">
        <f t="shared" si="49"/>
        <v>4755</v>
      </c>
      <c r="I110" s="130">
        <f t="shared" si="47"/>
        <v>-5666</v>
      </c>
      <c r="J110" s="131">
        <f t="shared" si="48"/>
        <v>-54.3709816716246</v>
      </c>
      <c r="K110" s="2">
        <v>42431</v>
      </c>
      <c r="L110" s="5">
        <f t="shared" si="31"/>
        <v>-32010</v>
      </c>
      <c r="M110" s="224">
        <f t="shared" si="32"/>
        <v>-75.4401263227357</v>
      </c>
      <c r="N110" s="1">
        <f t="shared" si="33"/>
        <v>0</v>
      </c>
      <c r="O110" s="1">
        <f t="shared" si="34"/>
        <v>0.0401263227357305</v>
      </c>
    </row>
    <row r="111" ht="17.75" customHeight="1" spans="1:15">
      <c r="A111" s="23" t="s">
        <v>149</v>
      </c>
      <c r="B111" s="220" t="s">
        <v>150</v>
      </c>
      <c r="C111" s="41"/>
      <c r="D111" s="41"/>
      <c r="E111" s="137"/>
      <c r="F111" s="142"/>
      <c r="G111" s="127"/>
      <c r="H111" s="41"/>
      <c r="I111" s="41"/>
      <c r="J111" s="137"/>
      <c r="L111" s="5">
        <f t="shared" si="31"/>
        <v>0</v>
      </c>
      <c r="M111" s="224" t="e">
        <f t="shared" si="32"/>
        <v>#DIV/0!</v>
      </c>
      <c r="N111" s="1">
        <f t="shared" si="33"/>
        <v>0</v>
      </c>
      <c r="O111" s="1" t="e">
        <f t="shared" si="34"/>
        <v>#DIV/0!</v>
      </c>
    </row>
    <row r="112" ht="17.75" customHeight="1" spans="1:15">
      <c r="A112" s="23" t="s">
        <v>151</v>
      </c>
      <c r="B112" s="220" t="s">
        <v>152</v>
      </c>
      <c r="C112" s="41">
        <v>10000</v>
      </c>
      <c r="D112" s="41">
        <v>10181</v>
      </c>
      <c r="E112" s="131">
        <f t="shared" si="46"/>
        <v>101.81</v>
      </c>
      <c r="F112" s="142">
        <v>-32250</v>
      </c>
      <c r="G112" s="127">
        <v>-76.0057505125969</v>
      </c>
      <c r="H112" s="41">
        <v>4755</v>
      </c>
      <c r="I112" s="41">
        <f t="shared" si="47"/>
        <v>-5426</v>
      </c>
      <c r="J112" s="137">
        <f t="shared" si="48"/>
        <v>-53.2953540909537</v>
      </c>
      <c r="K112" s="1">
        <v>42431</v>
      </c>
      <c r="L112" s="5">
        <f t="shared" si="31"/>
        <v>-32250</v>
      </c>
      <c r="M112" s="224">
        <f t="shared" si="32"/>
        <v>-76.0057505125969</v>
      </c>
      <c r="N112" s="1">
        <f t="shared" si="33"/>
        <v>0</v>
      </c>
      <c r="O112" s="1">
        <f t="shared" si="34"/>
        <v>0</v>
      </c>
    </row>
    <row r="113" ht="17.75" customHeight="1" spans="1:15">
      <c r="A113" s="23" t="s">
        <v>153</v>
      </c>
      <c r="B113" s="220" t="s">
        <v>154</v>
      </c>
      <c r="C113" s="41"/>
      <c r="D113" s="41"/>
      <c r="E113" s="137"/>
      <c r="F113" s="142"/>
      <c r="G113" s="127"/>
      <c r="H113" s="41"/>
      <c r="I113" s="41"/>
      <c r="J113" s="137"/>
      <c r="L113" s="5">
        <f t="shared" si="31"/>
        <v>0</v>
      </c>
      <c r="M113" s="224" t="e">
        <f t="shared" si="32"/>
        <v>#DIV/0!</v>
      </c>
      <c r="N113" s="1">
        <f t="shared" si="33"/>
        <v>0</v>
      </c>
      <c r="O113" s="1" t="e">
        <f t="shared" si="34"/>
        <v>#DIV/0!</v>
      </c>
    </row>
    <row r="114" ht="17.75" customHeight="1" spans="1:15">
      <c r="A114" s="23" t="s">
        <v>155</v>
      </c>
      <c r="B114" s="220" t="s">
        <v>156</v>
      </c>
      <c r="C114" s="15"/>
      <c r="D114" s="41"/>
      <c r="E114" s="137"/>
      <c r="F114" s="142"/>
      <c r="G114" s="127"/>
      <c r="H114" s="15"/>
      <c r="I114" s="41"/>
      <c r="J114" s="137"/>
      <c r="L114" s="5">
        <f t="shared" si="31"/>
        <v>0</v>
      </c>
      <c r="M114" s="224" t="e">
        <f t="shared" si="32"/>
        <v>#DIV/0!</v>
      </c>
      <c r="N114" s="1">
        <f t="shared" si="33"/>
        <v>0</v>
      </c>
      <c r="O114" s="1" t="e">
        <f t="shared" si="34"/>
        <v>#DIV/0!</v>
      </c>
    </row>
    <row r="115" s="1" customFormat="1" ht="17.75" customHeight="1" spans="1:15">
      <c r="A115" s="23" t="s">
        <v>157</v>
      </c>
      <c r="B115" s="220" t="s">
        <v>158</v>
      </c>
      <c r="C115" s="41"/>
      <c r="D115" s="41">
        <v>240</v>
      </c>
      <c r="E115" s="137"/>
      <c r="F115" s="142">
        <v>240</v>
      </c>
      <c r="G115" s="127"/>
      <c r="H115" s="41"/>
      <c r="I115" s="41"/>
      <c r="J115" s="137"/>
      <c r="L115" s="5">
        <f t="shared" si="31"/>
        <v>240</v>
      </c>
      <c r="M115" s="224" t="e">
        <f t="shared" si="32"/>
        <v>#DIV/0!</v>
      </c>
      <c r="N115" s="1">
        <f t="shared" si="33"/>
        <v>0</v>
      </c>
      <c r="O115" s="1" t="e">
        <f t="shared" si="34"/>
        <v>#DIV/0!</v>
      </c>
    </row>
  </sheetData>
  <mergeCells count="14">
    <mergeCell ref="A2:J2"/>
    <mergeCell ref="A3:B3"/>
    <mergeCell ref="C3:F3"/>
    <mergeCell ref="G3:I3"/>
    <mergeCell ref="C4:G4"/>
    <mergeCell ref="H4:J4"/>
    <mergeCell ref="F5:G5"/>
    <mergeCell ref="I5:J5"/>
    <mergeCell ref="A4:A6"/>
    <mergeCell ref="B4:B6"/>
    <mergeCell ref="C5:C6"/>
    <mergeCell ref="D5:D6"/>
    <mergeCell ref="E5:E6"/>
    <mergeCell ref="H5:H6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useFirstPageNumber="1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5"/>
  <sheetViews>
    <sheetView view="pageBreakPreview" zoomScaleNormal="100" workbookViewId="0">
      <pane ySplit="6" topLeftCell="A7" activePane="bottomLeft" state="frozen"/>
      <selection/>
      <selection pane="bottomLeft" activeCell="H7" sqref="H7"/>
    </sheetView>
  </sheetViews>
  <sheetFormatPr defaultColWidth="10.2833333333333" defaultRowHeight="14.25"/>
  <cols>
    <col min="1" max="1" width="8" style="1" customWidth="1"/>
    <col min="2" max="2" width="28.625" style="1" customWidth="1"/>
    <col min="3" max="3" width="11.5" style="10" customWidth="1"/>
    <col min="4" max="4" width="8.35833333333333" style="10" customWidth="1"/>
    <col min="5" max="5" width="11.5" style="10" customWidth="1"/>
    <col min="6" max="6" width="9.625" style="10" customWidth="1"/>
    <col min="7" max="7" width="9.625" style="210" customWidth="1"/>
    <col min="8" max="8" width="8.25" style="10" customWidth="1"/>
    <col min="9" max="9" width="8.875" style="10" customWidth="1"/>
    <col min="10" max="10" width="10.875" style="10" customWidth="1"/>
    <col min="11" max="11" width="7.34166666666667" style="1" customWidth="1"/>
    <col min="12" max="12" width="2.04166666666667" style="1" customWidth="1"/>
    <col min="13" max="13" width="8.21666666666667" style="1" customWidth="1"/>
    <col min="14" max="14" width="1.3" style="1" customWidth="1"/>
    <col min="15" max="16" width="9.51666666666667" style="1" customWidth="1"/>
    <col min="17" max="17" width="10.2583333333333" style="1" customWidth="1"/>
    <col min="18" max="18" width="9.58333333333333" style="1" customWidth="1"/>
    <col min="19" max="16384" width="10.2833333333333" style="1"/>
  </cols>
  <sheetData>
    <row r="1" ht="20.25" spans="1:1">
      <c r="A1" s="122" t="s">
        <v>159</v>
      </c>
    </row>
    <row r="2" ht="25.5" customHeight="1" spans="1:10">
      <c r="A2" s="211" t="s">
        <v>160</v>
      </c>
      <c r="B2" s="211"/>
      <c r="C2" s="211"/>
      <c r="D2" s="211"/>
      <c r="E2" s="211"/>
      <c r="F2" s="211"/>
      <c r="G2" s="211"/>
      <c r="H2" s="211"/>
      <c r="I2" s="211"/>
      <c r="J2" s="211"/>
    </row>
    <row r="3" ht="15.05" customHeight="1" spans="1:10">
      <c r="A3" s="124"/>
      <c r="B3" s="124"/>
      <c r="C3" s="125"/>
      <c r="D3" s="125"/>
      <c r="E3" s="125"/>
      <c r="F3" s="125"/>
      <c r="G3" s="126"/>
      <c r="H3" s="125"/>
      <c r="I3" s="125"/>
      <c r="J3" s="221" t="s">
        <v>26</v>
      </c>
    </row>
    <row r="4" ht="17.95" customHeight="1" spans="1:10">
      <c r="A4" s="14" t="s">
        <v>161</v>
      </c>
      <c r="B4" s="14" t="s">
        <v>162</v>
      </c>
      <c r="C4" s="14" t="s">
        <v>29</v>
      </c>
      <c r="D4" s="133"/>
      <c r="E4" s="133"/>
      <c r="F4" s="133"/>
      <c r="G4" s="134"/>
      <c r="H4" s="14" t="s">
        <v>30</v>
      </c>
      <c r="I4" s="133"/>
      <c r="J4" s="133"/>
    </row>
    <row r="5" ht="17.5" customHeight="1" spans="1:10">
      <c r="A5" s="133"/>
      <c r="B5" s="133"/>
      <c r="C5" s="14" t="s">
        <v>31</v>
      </c>
      <c r="D5" s="14" t="s">
        <v>32</v>
      </c>
      <c r="E5" s="14" t="s">
        <v>33</v>
      </c>
      <c r="F5" s="14" t="s">
        <v>34</v>
      </c>
      <c r="G5" s="134"/>
      <c r="H5" s="14" t="s">
        <v>35</v>
      </c>
      <c r="I5" s="14" t="s">
        <v>163</v>
      </c>
      <c r="J5" s="133"/>
    </row>
    <row r="6" ht="17.5" customHeight="1" spans="1:10">
      <c r="A6" s="133"/>
      <c r="B6" s="133"/>
      <c r="C6" s="133"/>
      <c r="D6" s="133"/>
      <c r="E6" s="133"/>
      <c r="F6" s="14" t="s">
        <v>37</v>
      </c>
      <c r="G6" s="128" t="s">
        <v>38</v>
      </c>
      <c r="H6" s="133"/>
      <c r="I6" s="14" t="s">
        <v>37</v>
      </c>
      <c r="J6" s="14" t="s">
        <v>38</v>
      </c>
    </row>
    <row r="7" ht="17.95" customHeight="1" spans="1:10">
      <c r="A7" s="148"/>
      <c r="B7" s="129" t="s">
        <v>164</v>
      </c>
      <c r="C7" s="130">
        <f t="shared" ref="C7:H7" si="0">C203+C204+C211</f>
        <v>215900</v>
      </c>
      <c r="D7" s="130">
        <f t="shared" si="0"/>
        <v>262511</v>
      </c>
      <c r="E7" s="131">
        <f t="shared" ref="E7:E16" si="1">D7/C7*100</f>
        <v>121.589161648912</v>
      </c>
      <c r="F7" s="130">
        <v>-24271</v>
      </c>
      <c r="G7" s="132">
        <v>-8.46322293588858</v>
      </c>
      <c r="H7" s="130">
        <f t="shared" si="0"/>
        <v>218265.972463</v>
      </c>
      <c r="I7" s="130">
        <f t="shared" ref="I7:I16" si="2">H7-C7</f>
        <v>2365.97246300004</v>
      </c>
      <c r="J7" s="131">
        <f t="shared" ref="J7:J16" si="3">I7/C7*100</f>
        <v>1.09586496665125</v>
      </c>
    </row>
    <row r="8" ht="17.5" customHeight="1" spans="1:10">
      <c r="A8" s="19">
        <v>201</v>
      </c>
      <c r="B8" s="129" t="s">
        <v>165</v>
      </c>
      <c r="C8" s="130">
        <f t="shared" ref="C8:I8" si="4">SUM(C9:C36)</f>
        <v>23018</v>
      </c>
      <c r="D8" s="130">
        <f t="shared" si="4"/>
        <v>26360</v>
      </c>
      <c r="E8" s="131">
        <f t="shared" si="1"/>
        <v>114.519072030585</v>
      </c>
      <c r="F8" s="130">
        <v>1757</v>
      </c>
      <c r="G8" s="132">
        <v>7.14140551965207</v>
      </c>
      <c r="H8" s="130">
        <f t="shared" si="4"/>
        <v>20368.239994</v>
      </c>
      <c r="I8" s="130">
        <f t="shared" si="4"/>
        <v>-2649.760006</v>
      </c>
      <c r="J8" s="131">
        <f t="shared" si="3"/>
        <v>-11.5116865322791</v>
      </c>
    </row>
    <row r="9" ht="17.5" customHeight="1" spans="1:10">
      <c r="A9" s="23">
        <v>20101</v>
      </c>
      <c r="B9" s="212" t="s">
        <v>166</v>
      </c>
      <c r="C9" s="213">
        <v>496</v>
      </c>
      <c r="D9" s="214">
        <v>505</v>
      </c>
      <c r="E9" s="137">
        <f t="shared" si="1"/>
        <v>101.814516129032</v>
      </c>
      <c r="F9" s="41">
        <v>-193</v>
      </c>
      <c r="G9" s="139">
        <v>-27.6504297994269</v>
      </c>
      <c r="H9" s="41">
        <v>475.0717</v>
      </c>
      <c r="I9" s="41">
        <f t="shared" si="2"/>
        <v>-20.9283</v>
      </c>
      <c r="J9" s="137">
        <f t="shared" si="3"/>
        <v>-4.21941532258064</v>
      </c>
    </row>
    <row r="10" ht="17.5" customHeight="1" spans="1:10">
      <c r="A10" s="23">
        <v>20102</v>
      </c>
      <c r="B10" s="212" t="s">
        <v>167</v>
      </c>
      <c r="C10" s="215">
        <v>335</v>
      </c>
      <c r="D10" s="216">
        <v>324</v>
      </c>
      <c r="E10" s="137">
        <f t="shared" si="1"/>
        <v>96.7164179104478</v>
      </c>
      <c r="F10" s="41">
        <v>-87</v>
      </c>
      <c r="G10" s="139">
        <v>-21.1678832116788</v>
      </c>
      <c r="H10" s="41">
        <v>341.208421</v>
      </c>
      <c r="I10" s="41">
        <f t="shared" si="2"/>
        <v>6.20842099999999</v>
      </c>
      <c r="J10" s="137">
        <f t="shared" si="3"/>
        <v>1.85326</v>
      </c>
    </row>
    <row r="11" ht="17.5" customHeight="1" spans="1:10">
      <c r="A11" s="23">
        <v>20103</v>
      </c>
      <c r="B11" s="212" t="s">
        <v>168</v>
      </c>
      <c r="C11" s="215">
        <v>11755</v>
      </c>
      <c r="D11" s="216">
        <v>12804</v>
      </c>
      <c r="E11" s="137">
        <f t="shared" si="1"/>
        <v>108.923862186304</v>
      </c>
      <c r="F11" s="41">
        <v>-1937</v>
      </c>
      <c r="G11" s="139">
        <v>-13.1402211518893</v>
      </c>
      <c r="H11" s="41">
        <v>11317.233818</v>
      </c>
      <c r="I11" s="41">
        <f t="shared" si="2"/>
        <v>-437.766181999999</v>
      </c>
      <c r="J11" s="137">
        <f t="shared" si="3"/>
        <v>-3.72408491705657</v>
      </c>
    </row>
    <row r="12" ht="17.5" customHeight="1" spans="1:10">
      <c r="A12" s="23">
        <v>20104</v>
      </c>
      <c r="B12" s="212" t="s">
        <v>169</v>
      </c>
      <c r="C12" s="215">
        <v>507</v>
      </c>
      <c r="D12" s="216">
        <v>3064</v>
      </c>
      <c r="E12" s="137">
        <f t="shared" si="1"/>
        <v>604.339250493097</v>
      </c>
      <c r="F12" s="41">
        <v>2452</v>
      </c>
      <c r="G12" s="139">
        <v>400.653594771242</v>
      </c>
      <c r="H12" s="41">
        <v>470.711882</v>
      </c>
      <c r="I12" s="41">
        <f t="shared" si="2"/>
        <v>-36.288118</v>
      </c>
      <c r="J12" s="137">
        <f t="shared" si="3"/>
        <v>-7.15741972386588</v>
      </c>
    </row>
    <row r="13" ht="17.5" customHeight="1" spans="1:10">
      <c r="A13" s="23">
        <v>20105</v>
      </c>
      <c r="B13" s="212" t="s">
        <v>170</v>
      </c>
      <c r="C13" s="215">
        <v>246</v>
      </c>
      <c r="D13" s="216">
        <v>326</v>
      </c>
      <c r="E13" s="137">
        <f t="shared" si="1"/>
        <v>132.520325203252</v>
      </c>
      <c r="F13" s="41">
        <v>-57</v>
      </c>
      <c r="G13" s="139">
        <v>-14.8825065274151</v>
      </c>
      <c r="H13" s="41">
        <v>316.887628</v>
      </c>
      <c r="I13" s="41">
        <f t="shared" si="2"/>
        <v>70.887628</v>
      </c>
      <c r="J13" s="137">
        <f t="shared" si="3"/>
        <v>28.8161089430894</v>
      </c>
    </row>
    <row r="14" ht="17.5" customHeight="1" spans="1:10">
      <c r="A14" s="23">
        <v>20106</v>
      </c>
      <c r="B14" s="212" t="s">
        <v>171</v>
      </c>
      <c r="C14" s="215">
        <v>1455</v>
      </c>
      <c r="D14" s="216">
        <v>1268</v>
      </c>
      <c r="E14" s="137">
        <f t="shared" si="1"/>
        <v>87.1477663230241</v>
      </c>
      <c r="F14" s="41">
        <v>94</v>
      </c>
      <c r="G14" s="139">
        <v>8.00681431005111</v>
      </c>
      <c r="H14" s="41">
        <v>814.41366</v>
      </c>
      <c r="I14" s="41">
        <f t="shared" si="2"/>
        <v>-640.58634</v>
      </c>
      <c r="J14" s="137">
        <f t="shared" si="3"/>
        <v>-44.0265525773196</v>
      </c>
    </row>
    <row r="15" ht="17.5" customHeight="1" spans="1:10">
      <c r="A15" s="23">
        <v>20107</v>
      </c>
      <c r="B15" s="212" t="s">
        <v>172</v>
      </c>
      <c r="C15" s="215">
        <v>406</v>
      </c>
      <c r="D15" s="216">
        <v>614</v>
      </c>
      <c r="E15" s="137">
        <f t="shared" si="1"/>
        <v>151.231527093596</v>
      </c>
      <c r="F15" s="41">
        <v>-95</v>
      </c>
      <c r="G15" s="139">
        <v>-13.3991537376587</v>
      </c>
      <c r="H15" s="41">
        <v>511.0134</v>
      </c>
      <c r="I15" s="41">
        <f t="shared" si="2"/>
        <v>105.0134</v>
      </c>
      <c r="J15" s="137">
        <f t="shared" si="3"/>
        <v>25.8653694581281</v>
      </c>
    </row>
    <row r="16" ht="17.5" customHeight="1" spans="1:10">
      <c r="A16" s="23">
        <v>20108</v>
      </c>
      <c r="B16" s="212" t="s">
        <v>173</v>
      </c>
      <c r="C16" s="215">
        <v>148</v>
      </c>
      <c r="D16" s="216">
        <v>201</v>
      </c>
      <c r="E16" s="137">
        <f t="shared" si="1"/>
        <v>135.810810810811</v>
      </c>
      <c r="F16" s="41">
        <v>-1</v>
      </c>
      <c r="G16" s="139">
        <v>-0.495049504950495</v>
      </c>
      <c r="H16" s="41">
        <v>149.20438</v>
      </c>
      <c r="I16" s="41">
        <f t="shared" si="2"/>
        <v>1.20437999999999</v>
      </c>
      <c r="J16" s="137">
        <f t="shared" si="3"/>
        <v>0.813770270270261</v>
      </c>
    </row>
    <row r="17" ht="17.5" customHeight="1" spans="1:10">
      <c r="A17" s="23">
        <v>20109</v>
      </c>
      <c r="B17" s="212" t="s">
        <v>174</v>
      </c>
      <c r="C17" s="215"/>
      <c r="D17" s="216"/>
      <c r="E17" s="137"/>
      <c r="F17" s="138"/>
      <c r="G17" s="139"/>
      <c r="H17" s="41">
        <v>0</v>
      </c>
      <c r="I17" s="41"/>
      <c r="J17" s="137"/>
    </row>
    <row r="18" ht="17.5" customHeight="1" spans="1:10">
      <c r="A18" s="23">
        <v>20111</v>
      </c>
      <c r="B18" s="212" t="s">
        <v>175</v>
      </c>
      <c r="C18" s="215">
        <v>974</v>
      </c>
      <c r="D18" s="216">
        <v>1035</v>
      </c>
      <c r="E18" s="137">
        <f t="shared" ref="E18:E21" si="5">D18/C18*100</f>
        <v>106.262833675565</v>
      </c>
      <c r="F18" s="41">
        <v>-81</v>
      </c>
      <c r="G18" s="139">
        <v>-7.25806451612903</v>
      </c>
      <c r="H18" s="41">
        <v>1237.3008</v>
      </c>
      <c r="I18" s="41">
        <f t="shared" ref="I18:I21" si="6">H18-C18</f>
        <v>263.3008</v>
      </c>
      <c r="J18" s="137">
        <f t="shared" ref="J18:J21" si="7">I18/C18*100</f>
        <v>27.0329363449692</v>
      </c>
    </row>
    <row r="19" ht="17.5" customHeight="1" spans="1:10">
      <c r="A19" s="23">
        <v>20113</v>
      </c>
      <c r="B19" s="212" t="s">
        <v>176</v>
      </c>
      <c r="C19" s="215">
        <v>77</v>
      </c>
      <c r="D19" s="216">
        <v>94</v>
      </c>
      <c r="E19" s="137">
        <f t="shared" si="5"/>
        <v>122.077922077922</v>
      </c>
      <c r="F19" s="41">
        <v>-37</v>
      </c>
      <c r="G19" s="139">
        <v>-28.2442748091603</v>
      </c>
      <c r="H19" s="41">
        <v>103.318027</v>
      </c>
      <c r="I19" s="41">
        <f t="shared" si="6"/>
        <v>26.318027</v>
      </c>
      <c r="J19" s="137">
        <f t="shared" si="7"/>
        <v>34.1792558441558</v>
      </c>
    </row>
    <row r="20" ht="17.5" customHeight="1" spans="1:10">
      <c r="A20" s="23">
        <v>20114</v>
      </c>
      <c r="B20" s="212" t="s">
        <v>177</v>
      </c>
      <c r="C20" s="215"/>
      <c r="D20" s="216"/>
      <c r="E20" s="137"/>
      <c r="F20" s="138"/>
      <c r="G20" s="139"/>
      <c r="H20" s="41">
        <v>0</v>
      </c>
      <c r="I20" s="41"/>
      <c r="J20" s="137"/>
    </row>
    <row r="21" ht="17.5" customHeight="1" spans="1:10">
      <c r="A21" s="23">
        <v>20123</v>
      </c>
      <c r="B21" s="212" t="s">
        <v>178</v>
      </c>
      <c r="C21" s="215">
        <v>116</v>
      </c>
      <c r="D21" s="216">
        <v>160</v>
      </c>
      <c r="E21" s="137">
        <f t="shared" si="5"/>
        <v>137.931034482759</v>
      </c>
      <c r="F21" s="41">
        <v>-117</v>
      </c>
      <c r="G21" s="139">
        <v>-42.2382671480144</v>
      </c>
      <c r="H21" s="41">
        <v>277.24855</v>
      </c>
      <c r="I21" s="41">
        <f t="shared" si="6"/>
        <v>161.24855</v>
      </c>
      <c r="J21" s="137">
        <f t="shared" si="7"/>
        <v>139.007370689655</v>
      </c>
    </row>
    <row r="22" ht="17.5" customHeight="1" spans="1:10">
      <c r="A22" s="23">
        <v>20125</v>
      </c>
      <c r="B22" s="212" t="s">
        <v>179</v>
      </c>
      <c r="C22" s="215"/>
      <c r="D22" s="216"/>
      <c r="E22" s="137"/>
      <c r="F22" s="138"/>
      <c r="G22" s="139"/>
      <c r="H22" s="41">
        <v>0</v>
      </c>
      <c r="I22" s="41"/>
      <c r="J22" s="137"/>
    </row>
    <row r="23" ht="17.5" customHeight="1" spans="1:10">
      <c r="A23" s="23">
        <v>20126</v>
      </c>
      <c r="B23" s="212" t="s">
        <v>180</v>
      </c>
      <c r="C23" s="215">
        <v>117</v>
      </c>
      <c r="D23" s="216">
        <v>125</v>
      </c>
      <c r="E23" s="137">
        <f t="shared" ref="E23:E29" si="8">D23/C23*100</f>
        <v>106.837606837607</v>
      </c>
      <c r="F23" s="41">
        <v>-23</v>
      </c>
      <c r="G23" s="139">
        <v>-15.5405405405405</v>
      </c>
      <c r="H23" s="41">
        <v>130.643341</v>
      </c>
      <c r="I23" s="41">
        <f t="shared" ref="I23:I29" si="9">H23-C23</f>
        <v>13.643341</v>
      </c>
      <c r="J23" s="137">
        <f t="shared" ref="J23:J29" si="10">I23/C23*100</f>
        <v>11.6609752136752</v>
      </c>
    </row>
    <row r="24" ht="17.5" customHeight="1" spans="1:10">
      <c r="A24" s="23">
        <v>20128</v>
      </c>
      <c r="B24" s="212" t="s">
        <v>181</v>
      </c>
      <c r="C24" s="215"/>
      <c r="D24" s="216"/>
      <c r="E24" s="137"/>
      <c r="F24" s="41"/>
      <c r="G24" s="139"/>
      <c r="H24" s="41">
        <v>0</v>
      </c>
      <c r="I24" s="41"/>
      <c r="J24" s="137"/>
    </row>
    <row r="25" ht="17.5" customHeight="1" spans="1:10">
      <c r="A25" s="23">
        <v>20129</v>
      </c>
      <c r="B25" s="212" t="s">
        <v>182</v>
      </c>
      <c r="C25" s="215">
        <v>1024</v>
      </c>
      <c r="D25" s="216">
        <v>1081</v>
      </c>
      <c r="E25" s="137">
        <f t="shared" si="8"/>
        <v>105.56640625</v>
      </c>
      <c r="F25" s="41">
        <v>336</v>
      </c>
      <c r="G25" s="139">
        <v>45.1006711409396</v>
      </c>
      <c r="H25" s="41">
        <v>1035.399849</v>
      </c>
      <c r="I25" s="41">
        <f t="shared" si="9"/>
        <v>11.3998489999999</v>
      </c>
      <c r="J25" s="137">
        <f t="shared" si="10"/>
        <v>1.11326650390624</v>
      </c>
    </row>
    <row r="26" ht="17.5" customHeight="1" spans="1:10">
      <c r="A26" s="23">
        <v>20131</v>
      </c>
      <c r="B26" s="212" t="s">
        <v>183</v>
      </c>
      <c r="C26" s="215">
        <v>590</v>
      </c>
      <c r="D26" s="216">
        <v>671</v>
      </c>
      <c r="E26" s="137">
        <f t="shared" si="8"/>
        <v>113.728813559322</v>
      </c>
      <c r="F26" s="41">
        <v>39</v>
      </c>
      <c r="G26" s="139">
        <v>6.17088607594937</v>
      </c>
      <c r="H26" s="41">
        <v>606.278978</v>
      </c>
      <c r="I26" s="41">
        <f t="shared" si="9"/>
        <v>16.2789780000001</v>
      </c>
      <c r="J26" s="137">
        <f t="shared" si="10"/>
        <v>2.75914881355933</v>
      </c>
    </row>
    <row r="27" ht="17.95" customHeight="1" spans="1:10">
      <c r="A27" s="23">
        <v>20132</v>
      </c>
      <c r="B27" s="212" t="s">
        <v>184</v>
      </c>
      <c r="C27" s="215">
        <v>3026</v>
      </c>
      <c r="D27" s="216">
        <v>3154</v>
      </c>
      <c r="E27" s="137">
        <f t="shared" si="8"/>
        <v>104.230006609385</v>
      </c>
      <c r="F27" s="41">
        <v>2684</v>
      </c>
      <c r="G27" s="139">
        <v>571.063829787234</v>
      </c>
      <c r="H27" s="41">
        <v>362.696423</v>
      </c>
      <c r="I27" s="41">
        <f t="shared" si="9"/>
        <v>-2663.303577</v>
      </c>
      <c r="J27" s="137">
        <f t="shared" si="10"/>
        <v>-88.0139979180436</v>
      </c>
    </row>
    <row r="28" ht="17.5" customHeight="1" spans="1:10">
      <c r="A28" s="23">
        <v>20133</v>
      </c>
      <c r="B28" s="212" t="s">
        <v>185</v>
      </c>
      <c r="C28" s="215">
        <v>277</v>
      </c>
      <c r="D28" s="216">
        <v>316</v>
      </c>
      <c r="E28" s="137">
        <f t="shared" si="8"/>
        <v>114.079422382671</v>
      </c>
      <c r="F28" s="41">
        <v>45</v>
      </c>
      <c r="G28" s="139">
        <v>16.6051660516605</v>
      </c>
      <c r="H28" s="41">
        <v>364.773828</v>
      </c>
      <c r="I28" s="41">
        <f t="shared" si="9"/>
        <v>87.773828</v>
      </c>
      <c r="J28" s="137">
        <f t="shared" si="10"/>
        <v>31.6873025270758</v>
      </c>
    </row>
    <row r="29" ht="17.5" customHeight="1" spans="1:10">
      <c r="A29" s="23">
        <v>20134</v>
      </c>
      <c r="B29" s="212" t="s">
        <v>186</v>
      </c>
      <c r="C29" s="215">
        <v>181</v>
      </c>
      <c r="D29" s="216">
        <v>219</v>
      </c>
      <c r="E29" s="137">
        <f t="shared" si="8"/>
        <v>120.994475138122</v>
      </c>
      <c r="F29" s="41">
        <v>-17</v>
      </c>
      <c r="G29" s="139">
        <v>-7.20338983050847</v>
      </c>
      <c r="H29" s="41">
        <v>219.074875</v>
      </c>
      <c r="I29" s="41">
        <f t="shared" si="9"/>
        <v>38.074875</v>
      </c>
      <c r="J29" s="137">
        <f t="shared" si="10"/>
        <v>21.0358425414365</v>
      </c>
    </row>
    <row r="30" ht="17.5" customHeight="1" spans="1:10">
      <c r="A30" s="23">
        <v>20135</v>
      </c>
      <c r="B30" s="212" t="s">
        <v>187</v>
      </c>
      <c r="C30" s="215"/>
      <c r="D30" s="216"/>
      <c r="E30" s="137"/>
      <c r="F30" s="138"/>
      <c r="G30" s="139"/>
      <c r="H30" s="138">
        <v>0</v>
      </c>
      <c r="I30" s="41"/>
      <c r="J30" s="137"/>
    </row>
    <row r="31" ht="17.5" customHeight="1" spans="1:10">
      <c r="A31" s="23">
        <v>20136</v>
      </c>
      <c r="B31" s="212" t="s">
        <v>188</v>
      </c>
      <c r="C31" s="215">
        <v>168</v>
      </c>
      <c r="D31" s="216">
        <v>165</v>
      </c>
      <c r="E31" s="137">
        <f>D31/C31*100</f>
        <v>98.2142857142857</v>
      </c>
      <c r="F31" s="41">
        <v>-175</v>
      </c>
      <c r="G31" s="139">
        <v>-51.4705882352941</v>
      </c>
      <c r="H31" s="41">
        <v>272.188502</v>
      </c>
      <c r="I31" s="41">
        <f t="shared" ref="I31:I34" si="11">H31-C31</f>
        <v>104.188502</v>
      </c>
      <c r="J31" s="137">
        <f>I31/C31*100</f>
        <v>62.0169654761905</v>
      </c>
    </row>
    <row r="32" ht="17.5" customHeight="1" spans="1:10">
      <c r="A32" s="23">
        <v>20137</v>
      </c>
      <c r="B32" s="212" t="s">
        <v>189</v>
      </c>
      <c r="C32" s="215"/>
      <c r="D32" s="216"/>
      <c r="E32" s="137"/>
      <c r="F32" s="41"/>
      <c r="G32" s="139"/>
      <c r="H32" s="41">
        <v>0</v>
      </c>
      <c r="I32" s="41"/>
      <c r="J32" s="137"/>
    </row>
    <row r="33" ht="17.5" customHeight="1" spans="1:10">
      <c r="A33" s="23">
        <v>20138</v>
      </c>
      <c r="B33" s="212" t="s">
        <v>190</v>
      </c>
      <c r="C33" s="215">
        <v>1120</v>
      </c>
      <c r="D33" s="216">
        <v>1103</v>
      </c>
      <c r="E33" s="137">
        <f>D33/C33*100</f>
        <v>98.4821428571429</v>
      </c>
      <c r="F33" s="41">
        <v>-88</v>
      </c>
      <c r="G33" s="139">
        <v>-7.3887489504618</v>
      </c>
      <c r="H33" s="41">
        <v>1212.784854</v>
      </c>
      <c r="I33" s="41">
        <f t="shared" si="11"/>
        <v>92.784854</v>
      </c>
      <c r="J33" s="137">
        <f>I33/C33*100</f>
        <v>8.28436196428571</v>
      </c>
    </row>
    <row r="34" ht="17.5" customHeight="1" spans="1:10">
      <c r="A34" s="23">
        <v>20139</v>
      </c>
      <c r="B34" s="212" t="s">
        <v>191</v>
      </c>
      <c r="C34" s="215"/>
      <c r="D34" s="216">
        <v>7</v>
      </c>
      <c r="E34" s="137"/>
      <c r="F34" s="41">
        <v>7</v>
      </c>
      <c r="G34" s="127"/>
      <c r="H34" s="41">
        <v>50.787078</v>
      </c>
      <c r="I34" s="41">
        <f t="shared" si="11"/>
        <v>50.787078</v>
      </c>
      <c r="J34" s="137"/>
    </row>
    <row r="35" ht="17.5" customHeight="1" spans="1:10">
      <c r="A35" s="23">
        <v>20140</v>
      </c>
      <c r="B35" s="212" t="s">
        <v>192</v>
      </c>
      <c r="C35" s="215"/>
      <c r="D35" s="216"/>
      <c r="E35" s="137"/>
      <c r="F35" s="41"/>
      <c r="G35" s="127"/>
      <c r="H35" s="41"/>
      <c r="I35" s="41"/>
      <c r="J35" s="137"/>
    </row>
    <row r="36" ht="17.5" customHeight="1" spans="1:10">
      <c r="A36" s="23">
        <v>20199</v>
      </c>
      <c r="B36" s="212" t="s">
        <v>193</v>
      </c>
      <c r="C36" s="217"/>
      <c r="D36" s="218">
        <v>-876</v>
      </c>
      <c r="E36" s="137"/>
      <c r="F36" s="41">
        <v>-992</v>
      </c>
      <c r="G36" s="139">
        <v>-855.172413793103</v>
      </c>
      <c r="H36" s="41">
        <v>100</v>
      </c>
      <c r="I36" s="41">
        <f t="shared" ref="I36:I39" si="12">H36-C36</f>
        <v>100</v>
      </c>
      <c r="J36" s="137"/>
    </row>
    <row r="37" ht="17.5" customHeight="1" spans="1:10">
      <c r="A37" s="19">
        <v>203</v>
      </c>
      <c r="B37" s="129" t="s">
        <v>194</v>
      </c>
      <c r="C37" s="130">
        <f t="shared" ref="C37:H37" si="13">SUM(C38:C40)</f>
        <v>26</v>
      </c>
      <c r="D37" s="130">
        <f t="shared" si="13"/>
        <v>96</v>
      </c>
      <c r="E37" s="131">
        <f t="shared" ref="E37:E41" si="14">D37/C37*100</f>
        <v>369.230769230769</v>
      </c>
      <c r="F37" s="130">
        <v>-94</v>
      </c>
      <c r="G37" s="132">
        <v>-49.4736842105263</v>
      </c>
      <c r="H37" s="130">
        <f t="shared" si="13"/>
        <v>68</v>
      </c>
      <c r="I37" s="130">
        <f t="shared" si="12"/>
        <v>42</v>
      </c>
      <c r="J37" s="131">
        <f t="shared" ref="J37:J41" si="15">I37/C37*100</f>
        <v>161.538461538462</v>
      </c>
    </row>
    <row r="38" ht="17.5" customHeight="1" spans="1:10">
      <c r="A38" s="23">
        <v>20304</v>
      </c>
      <c r="B38" s="212" t="s">
        <v>195</v>
      </c>
      <c r="C38" s="138"/>
      <c r="D38" s="15"/>
      <c r="E38" s="137"/>
      <c r="F38" s="15"/>
      <c r="G38" s="127"/>
      <c r="H38" s="15"/>
      <c r="I38" s="41"/>
      <c r="J38" s="137"/>
    </row>
    <row r="39" ht="17.5" customHeight="1" spans="1:10">
      <c r="A39" s="23">
        <v>20306</v>
      </c>
      <c r="B39" s="212" t="s">
        <v>196</v>
      </c>
      <c r="C39" s="41">
        <v>26</v>
      </c>
      <c r="D39" s="41">
        <v>96</v>
      </c>
      <c r="E39" s="137">
        <f t="shared" si="14"/>
        <v>369.230769230769</v>
      </c>
      <c r="F39" s="41">
        <v>-40</v>
      </c>
      <c r="G39" s="139">
        <v>-29.4117647058824</v>
      </c>
      <c r="H39" s="41">
        <v>68</v>
      </c>
      <c r="I39" s="41">
        <f t="shared" si="12"/>
        <v>42</v>
      </c>
      <c r="J39" s="137">
        <f t="shared" si="15"/>
        <v>161.538461538462</v>
      </c>
    </row>
    <row r="40" ht="17.5" customHeight="1" spans="1:10">
      <c r="A40" s="23">
        <v>20399</v>
      </c>
      <c r="B40" s="212" t="s">
        <v>197</v>
      </c>
      <c r="C40" s="41"/>
      <c r="D40" s="41"/>
      <c r="E40" s="137"/>
      <c r="F40" s="41">
        <v>-54</v>
      </c>
      <c r="G40" s="139">
        <v>-100</v>
      </c>
      <c r="H40" s="41"/>
      <c r="I40" s="41"/>
      <c r="J40" s="137"/>
    </row>
    <row r="41" ht="17.5" customHeight="1" spans="1:10">
      <c r="A41" s="19">
        <v>204</v>
      </c>
      <c r="B41" s="129" t="s">
        <v>198</v>
      </c>
      <c r="C41" s="130">
        <f t="shared" ref="C41:H41" si="16">SUM(C42:C52)</f>
        <v>6304</v>
      </c>
      <c r="D41" s="130">
        <f t="shared" si="16"/>
        <v>6380</v>
      </c>
      <c r="E41" s="131">
        <f t="shared" si="14"/>
        <v>101.205583756345</v>
      </c>
      <c r="F41" s="130">
        <v>-824</v>
      </c>
      <c r="G41" s="132">
        <v>-11.4380899500278</v>
      </c>
      <c r="H41" s="130">
        <f t="shared" si="16"/>
        <v>6231.315679</v>
      </c>
      <c r="I41" s="130">
        <f t="shared" ref="I41:I44" si="17">H41-C41</f>
        <v>-72.6843209999997</v>
      </c>
      <c r="J41" s="131">
        <f t="shared" si="15"/>
        <v>-1.15298732550761</v>
      </c>
    </row>
    <row r="42" ht="17.5" customHeight="1" spans="1:10">
      <c r="A42" s="23">
        <v>20401</v>
      </c>
      <c r="B42" s="212" t="s">
        <v>199</v>
      </c>
      <c r="C42" s="219"/>
      <c r="D42" s="219"/>
      <c r="E42" s="137"/>
      <c r="F42" s="41">
        <v>-13</v>
      </c>
      <c r="G42" s="139">
        <v>-100</v>
      </c>
      <c r="H42" s="41"/>
      <c r="I42" s="41"/>
      <c r="J42" s="137"/>
    </row>
    <row r="43" ht="17.5" customHeight="1" spans="1:10">
      <c r="A43" s="23">
        <v>20402</v>
      </c>
      <c r="B43" s="212" t="s">
        <v>200</v>
      </c>
      <c r="C43" s="219">
        <v>5509</v>
      </c>
      <c r="D43" s="219">
        <v>5608</v>
      </c>
      <c r="E43" s="137">
        <f>D43/C43*100</f>
        <v>101.797059357415</v>
      </c>
      <c r="F43" s="41">
        <v>-401</v>
      </c>
      <c r="G43" s="139">
        <v>-6.67332334831087</v>
      </c>
      <c r="H43" s="41">
        <v>5417.248815</v>
      </c>
      <c r="I43" s="41">
        <f t="shared" si="17"/>
        <v>-91.7511850000001</v>
      </c>
      <c r="J43" s="137">
        <f>I43/C43*100</f>
        <v>-1.66547803594119</v>
      </c>
    </row>
    <row r="44" ht="17.5" customHeight="1" spans="1:10">
      <c r="A44" s="23">
        <v>20403</v>
      </c>
      <c r="B44" s="212" t="s">
        <v>201</v>
      </c>
      <c r="C44" s="219"/>
      <c r="D44" s="219"/>
      <c r="E44" s="137"/>
      <c r="F44" s="138">
        <v>-6</v>
      </c>
      <c r="G44" s="139">
        <v>-100</v>
      </c>
      <c r="H44" s="41">
        <v>33.7752</v>
      </c>
      <c r="I44" s="41">
        <f t="shared" si="17"/>
        <v>33.7752</v>
      </c>
      <c r="J44" s="137"/>
    </row>
    <row r="45" ht="17.5" customHeight="1" spans="1:10">
      <c r="A45" s="23">
        <v>20404</v>
      </c>
      <c r="B45" s="212" t="s">
        <v>202</v>
      </c>
      <c r="C45" s="219"/>
      <c r="D45" s="219">
        <v>28</v>
      </c>
      <c r="E45" s="137"/>
      <c r="F45" s="41">
        <v>-134</v>
      </c>
      <c r="G45" s="139">
        <v>-82.7160493827161</v>
      </c>
      <c r="H45" s="41"/>
      <c r="I45" s="41"/>
      <c r="J45" s="137"/>
    </row>
    <row r="46" ht="17.5" customHeight="1" spans="1:10">
      <c r="A46" s="23">
        <v>20405</v>
      </c>
      <c r="B46" s="212" t="s">
        <v>203</v>
      </c>
      <c r="C46" s="219"/>
      <c r="D46" s="219">
        <v>54</v>
      </c>
      <c r="E46" s="137"/>
      <c r="F46" s="41">
        <v>-181</v>
      </c>
      <c r="G46" s="139">
        <v>-77.0212765957447</v>
      </c>
      <c r="H46" s="41"/>
      <c r="I46" s="41"/>
      <c r="J46" s="137"/>
    </row>
    <row r="47" ht="17.5" customHeight="1" spans="1:10">
      <c r="A47" s="23">
        <v>20406</v>
      </c>
      <c r="B47" s="212" t="s">
        <v>204</v>
      </c>
      <c r="C47" s="219">
        <v>795</v>
      </c>
      <c r="D47" s="219">
        <v>660</v>
      </c>
      <c r="E47" s="137">
        <f>D47/C47*100</f>
        <v>83.0188679245283</v>
      </c>
      <c r="F47" s="41">
        <v>-105</v>
      </c>
      <c r="G47" s="139">
        <v>-13.7254901960784</v>
      </c>
      <c r="H47" s="41">
        <v>780.291664</v>
      </c>
      <c r="I47" s="41">
        <f>H47-C47</f>
        <v>-14.708336</v>
      </c>
      <c r="J47" s="137">
        <f>I47/C47*100</f>
        <v>-1.85010515723271</v>
      </c>
    </row>
    <row r="48" ht="17.95" customHeight="1" spans="1:10">
      <c r="A48" s="23">
        <v>20407</v>
      </c>
      <c r="B48" s="212" t="s">
        <v>205</v>
      </c>
      <c r="C48" s="219"/>
      <c r="D48" s="219"/>
      <c r="E48" s="137"/>
      <c r="F48" s="41"/>
      <c r="G48" s="139"/>
      <c r="H48" s="41"/>
      <c r="I48" s="41"/>
      <c r="J48" s="137"/>
    </row>
    <row r="49" ht="17.5" customHeight="1" spans="1:10">
      <c r="A49" s="23">
        <v>20408</v>
      </c>
      <c r="B49" s="212" t="s">
        <v>206</v>
      </c>
      <c r="C49" s="219"/>
      <c r="D49" s="219"/>
      <c r="E49" s="137"/>
      <c r="F49" s="41"/>
      <c r="G49" s="139"/>
      <c r="H49" s="41"/>
      <c r="I49" s="41"/>
      <c r="J49" s="137"/>
    </row>
    <row r="50" ht="17.5" customHeight="1" spans="1:10">
      <c r="A50" s="23">
        <v>20409</v>
      </c>
      <c r="B50" s="212" t="s">
        <v>207</v>
      </c>
      <c r="C50" s="219"/>
      <c r="D50" s="219"/>
      <c r="E50" s="137"/>
      <c r="F50" s="138"/>
      <c r="G50" s="139"/>
      <c r="H50" s="41"/>
      <c r="I50" s="41"/>
      <c r="J50" s="137"/>
    </row>
    <row r="51" ht="17.5" customHeight="1" spans="1:10">
      <c r="A51" s="23">
        <v>20410</v>
      </c>
      <c r="B51" s="212" t="s">
        <v>208</v>
      </c>
      <c r="C51" s="219"/>
      <c r="D51" s="219"/>
      <c r="E51" s="137"/>
      <c r="F51" s="138"/>
      <c r="G51" s="139"/>
      <c r="H51" s="138"/>
      <c r="I51" s="41"/>
      <c r="J51" s="137"/>
    </row>
    <row r="52" ht="17.5" customHeight="1" spans="1:10">
      <c r="A52" s="23">
        <v>20499</v>
      </c>
      <c r="B52" s="212" t="s">
        <v>209</v>
      </c>
      <c r="C52" s="219"/>
      <c r="D52" s="219">
        <v>30</v>
      </c>
      <c r="E52" s="137"/>
      <c r="F52" s="41">
        <v>16</v>
      </c>
      <c r="G52" s="139">
        <v>114.285714285714</v>
      </c>
      <c r="H52" s="41"/>
      <c r="I52" s="41"/>
      <c r="J52" s="137"/>
    </row>
    <row r="53" ht="17.5" customHeight="1" spans="1:10">
      <c r="A53" s="19">
        <v>205</v>
      </c>
      <c r="B53" s="129" t="s">
        <v>210</v>
      </c>
      <c r="C53" s="130">
        <f t="shared" ref="C53:H53" si="18">SUM(C54:C63)</f>
        <v>29739</v>
      </c>
      <c r="D53" s="130">
        <f t="shared" si="18"/>
        <v>35668</v>
      </c>
      <c r="E53" s="131">
        <f t="shared" ref="E53:E56" si="19">D53/C53*100</f>
        <v>119.936783348465</v>
      </c>
      <c r="F53" s="130">
        <v>390</v>
      </c>
      <c r="G53" s="132">
        <v>1.10550484721356</v>
      </c>
      <c r="H53" s="130">
        <f t="shared" si="18"/>
        <v>31459.424089</v>
      </c>
      <c r="I53" s="130">
        <f t="shared" ref="I53:I56" si="20">H53-C53</f>
        <v>1720.424089</v>
      </c>
      <c r="J53" s="131">
        <f t="shared" ref="J53:J56" si="21">I53/C53*100</f>
        <v>5.78507713440264</v>
      </c>
    </row>
    <row r="54" ht="17.5" customHeight="1" spans="1:10">
      <c r="A54" s="23">
        <v>20501</v>
      </c>
      <c r="B54" s="212" t="s">
        <v>211</v>
      </c>
      <c r="C54" s="41">
        <v>709</v>
      </c>
      <c r="D54" s="41">
        <v>1387</v>
      </c>
      <c r="E54" s="137">
        <f t="shared" si="19"/>
        <v>195.627644569817</v>
      </c>
      <c r="F54" s="41">
        <v>582</v>
      </c>
      <c r="G54" s="139">
        <v>72.2981366459627</v>
      </c>
      <c r="H54" s="41">
        <v>929.015876</v>
      </c>
      <c r="I54" s="41">
        <f t="shared" si="20"/>
        <v>220.015876</v>
      </c>
      <c r="J54" s="137">
        <f t="shared" si="21"/>
        <v>31.0318583921016</v>
      </c>
    </row>
    <row r="55" ht="17.5" customHeight="1" spans="1:10">
      <c r="A55" s="23">
        <v>20502</v>
      </c>
      <c r="B55" s="212" t="s">
        <v>212</v>
      </c>
      <c r="C55" s="41">
        <v>28765</v>
      </c>
      <c r="D55" s="41">
        <v>34028</v>
      </c>
      <c r="E55" s="137">
        <f t="shared" si="19"/>
        <v>118.296540935164</v>
      </c>
      <c r="F55" s="41">
        <v>561</v>
      </c>
      <c r="G55" s="139">
        <v>1.67627812471987</v>
      </c>
      <c r="H55" s="41">
        <v>30334.256436</v>
      </c>
      <c r="I55" s="41">
        <f t="shared" si="20"/>
        <v>1569.256436</v>
      </c>
      <c r="J55" s="137">
        <f t="shared" si="21"/>
        <v>5.45543694072658</v>
      </c>
    </row>
    <row r="56" ht="17.5" customHeight="1" spans="1:10">
      <c r="A56" s="23">
        <v>20503</v>
      </c>
      <c r="B56" s="212" t="s">
        <v>213</v>
      </c>
      <c r="C56" s="41">
        <v>102</v>
      </c>
      <c r="D56" s="41">
        <v>61</v>
      </c>
      <c r="E56" s="137">
        <f t="shared" si="19"/>
        <v>59.8039215686275</v>
      </c>
      <c r="F56" s="41">
        <v>-44</v>
      </c>
      <c r="G56" s="139">
        <v>-41.9047619047619</v>
      </c>
      <c r="H56" s="41"/>
      <c r="I56" s="41">
        <f t="shared" si="20"/>
        <v>-102</v>
      </c>
      <c r="J56" s="137">
        <f t="shared" si="21"/>
        <v>-100</v>
      </c>
    </row>
    <row r="57" ht="17.5" customHeight="1" spans="1:10">
      <c r="A57" s="23">
        <v>20504</v>
      </c>
      <c r="B57" s="212" t="s">
        <v>214</v>
      </c>
      <c r="C57" s="41"/>
      <c r="D57" s="41"/>
      <c r="E57" s="137"/>
      <c r="F57" s="41"/>
      <c r="G57" s="139"/>
      <c r="H57" s="41"/>
      <c r="I57" s="41"/>
      <c r="J57" s="137"/>
    </row>
    <row r="58" ht="17.5" customHeight="1" spans="1:10">
      <c r="A58" s="23">
        <v>20505</v>
      </c>
      <c r="B58" s="212" t="s">
        <v>215</v>
      </c>
      <c r="C58" s="41"/>
      <c r="D58" s="41"/>
      <c r="E58" s="137"/>
      <c r="F58" s="138"/>
      <c r="G58" s="139"/>
      <c r="H58" s="41"/>
      <c r="I58" s="41"/>
      <c r="J58" s="137"/>
    </row>
    <row r="59" ht="17.5" customHeight="1" spans="1:10">
      <c r="A59" s="23">
        <v>20506</v>
      </c>
      <c r="B59" s="220" t="s">
        <v>216</v>
      </c>
      <c r="C59" s="41"/>
      <c r="D59" s="41"/>
      <c r="E59" s="137"/>
      <c r="F59" s="138"/>
      <c r="G59" s="139"/>
      <c r="H59" s="41"/>
      <c r="I59" s="41"/>
      <c r="J59" s="137"/>
    </row>
    <row r="60" ht="17.5" customHeight="1" spans="1:10">
      <c r="A60" s="23">
        <v>20507</v>
      </c>
      <c r="B60" s="212" t="s">
        <v>217</v>
      </c>
      <c r="C60" s="41"/>
      <c r="D60" s="41"/>
      <c r="E60" s="137"/>
      <c r="F60" s="41"/>
      <c r="G60" s="139"/>
      <c r="H60" s="41"/>
      <c r="I60" s="41"/>
      <c r="J60" s="137"/>
    </row>
    <row r="61" ht="17.5" customHeight="1" spans="1:10">
      <c r="A61" s="23">
        <v>20508</v>
      </c>
      <c r="B61" s="212" t="s">
        <v>218</v>
      </c>
      <c r="C61" s="41">
        <v>163</v>
      </c>
      <c r="D61" s="41">
        <v>192</v>
      </c>
      <c r="E61" s="137">
        <f t="shared" ref="E61:E65" si="22">D61/C61*100</f>
        <v>117.791411042945</v>
      </c>
      <c r="F61" s="41">
        <v>1</v>
      </c>
      <c r="G61" s="139">
        <v>0.523560209424084</v>
      </c>
      <c r="H61" s="41">
        <v>196.151777</v>
      </c>
      <c r="I61" s="41">
        <f t="shared" ref="I61:I65" si="23">H61-C61</f>
        <v>33.151777</v>
      </c>
      <c r="J61" s="137">
        <f t="shared" ref="J61:J65" si="24">I61/C61*100</f>
        <v>20.3385134969325</v>
      </c>
    </row>
    <row r="62" ht="17.5" customHeight="1" spans="1:10">
      <c r="A62" s="23">
        <v>20509</v>
      </c>
      <c r="B62" s="212" t="s">
        <v>219</v>
      </c>
      <c r="C62" s="41"/>
      <c r="D62" s="41"/>
      <c r="E62" s="137"/>
      <c r="F62" s="41">
        <v>-710</v>
      </c>
      <c r="G62" s="139">
        <v>-100</v>
      </c>
      <c r="H62" s="41"/>
      <c r="I62" s="41"/>
      <c r="J62" s="137"/>
    </row>
    <row r="63" ht="17.5" customHeight="1" spans="1:10">
      <c r="A63" s="23">
        <v>20599</v>
      </c>
      <c r="B63" s="212" t="s">
        <v>220</v>
      </c>
      <c r="C63" s="41"/>
      <c r="D63" s="41"/>
      <c r="E63" s="137"/>
      <c r="F63" s="41"/>
      <c r="G63" s="139"/>
      <c r="H63" s="41"/>
      <c r="I63" s="41"/>
      <c r="J63" s="137"/>
    </row>
    <row r="64" ht="17.5" customHeight="1" spans="1:10">
      <c r="A64" s="19">
        <v>206</v>
      </c>
      <c r="B64" s="129" t="s">
        <v>221</v>
      </c>
      <c r="C64" s="130">
        <f t="shared" ref="C64:H64" si="25">SUM(C65:C74)</f>
        <v>2100</v>
      </c>
      <c r="D64" s="130">
        <f t="shared" si="25"/>
        <v>2109</v>
      </c>
      <c r="E64" s="131">
        <f t="shared" si="22"/>
        <v>100.428571428571</v>
      </c>
      <c r="F64" s="130">
        <v>-100</v>
      </c>
      <c r="G64" s="132">
        <v>-4.52693526482571</v>
      </c>
      <c r="H64" s="130">
        <f t="shared" si="25"/>
        <v>3369.3998</v>
      </c>
      <c r="I64" s="130">
        <f t="shared" si="23"/>
        <v>1269.3998</v>
      </c>
      <c r="J64" s="131">
        <f t="shared" si="24"/>
        <v>60.4476095238095</v>
      </c>
    </row>
    <row r="65" ht="17.5" customHeight="1" spans="1:10">
      <c r="A65" s="23">
        <v>20601</v>
      </c>
      <c r="B65" s="212" t="s">
        <v>222</v>
      </c>
      <c r="C65" s="41">
        <v>1657</v>
      </c>
      <c r="D65" s="41">
        <v>1820</v>
      </c>
      <c r="E65" s="137">
        <f t="shared" si="22"/>
        <v>109.837054918527</v>
      </c>
      <c r="F65" s="138">
        <v>1239</v>
      </c>
      <c r="G65" s="139">
        <v>213.253012048193</v>
      </c>
      <c r="H65" s="41">
        <v>2817</v>
      </c>
      <c r="I65" s="41">
        <f t="shared" si="23"/>
        <v>1160</v>
      </c>
      <c r="J65" s="137">
        <f t="shared" si="24"/>
        <v>70.0060350030175</v>
      </c>
    </row>
    <row r="66" ht="17.5" customHeight="1" spans="1:10">
      <c r="A66" s="23">
        <v>20602</v>
      </c>
      <c r="B66" s="212" t="s">
        <v>223</v>
      </c>
      <c r="C66" s="41"/>
      <c r="D66" s="41"/>
      <c r="E66" s="137"/>
      <c r="F66" s="138"/>
      <c r="G66" s="139"/>
      <c r="H66" s="41"/>
      <c r="I66" s="41"/>
      <c r="J66" s="137"/>
    </row>
    <row r="67" ht="17.5" customHeight="1" spans="1:10">
      <c r="A67" s="23">
        <v>20603</v>
      </c>
      <c r="B67" s="212" t="s">
        <v>224</v>
      </c>
      <c r="C67" s="41">
        <v>9</v>
      </c>
      <c r="D67" s="41">
        <v>7</v>
      </c>
      <c r="E67" s="137">
        <f>D67/C67*100</f>
        <v>77.7777777777778</v>
      </c>
      <c r="F67" s="41">
        <v>1</v>
      </c>
      <c r="G67" s="139">
        <v>16.6666666666667</v>
      </c>
      <c r="H67" s="41">
        <v>12.3998</v>
      </c>
      <c r="I67" s="41">
        <f>H67-C67</f>
        <v>3.3998</v>
      </c>
      <c r="J67" s="137">
        <f>I67/C67*100</f>
        <v>37.7755555555556</v>
      </c>
    </row>
    <row r="68" ht="17.5" customHeight="1" spans="1:10">
      <c r="A68" s="23">
        <v>20604</v>
      </c>
      <c r="B68" s="212" t="s">
        <v>225</v>
      </c>
      <c r="C68" s="41"/>
      <c r="D68" s="41">
        <v>2</v>
      </c>
      <c r="E68" s="137"/>
      <c r="F68" s="41">
        <v>-74</v>
      </c>
      <c r="G68" s="139">
        <v>-97.3684210526316</v>
      </c>
      <c r="H68" s="41"/>
      <c r="I68" s="41"/>
      <c r="J68" s="137"/>
    </row>
    <row r="69" ht="17.5" customHeight="1" spans="1:10">
      <c r="A69" s="23">
        <v>20605</v>
      </c>
      <c r="B69" s="212" t="s">
        <v>226</v>
      </c>
      <c r="C69" s="41"/>
      <c r="D69" s="41"/>
      <c r="E69" s="137"/>
      <c r="F69" s="41">
        <v>-120</v>
      </c>
      <c r="G69" s="139">
        <v>-100</v>
      </c>
      <c r="H69" s="41"/>
      <c r="I69" s="41"/>
      <c r="J69" s="137"/>
    </row>
    <row r="70" ht="17.95" customHeight="1" spans="1:10">
      <c r="A70" s="23">
        <v>20606</v>
      </c>
      <c r="B70" s="212" t="s">
        <v>227</v>
      </c>
      <c r="C70" s="41"/>
      <c r="D70" s="41"/>
      <c r="E70" s="137"/>
      <c r="F70" s="138"/>
      <c r="G70" s="139"/>
      <c r="H70" s="41"/>
      <c r="I70" s="41"/>
      <c r="J70" s="137"/>
    </row>
    <row r="71" ht="17.5" customHeight="1" spans="1:10">
      <c r="A71" s="23">
        <v>20607</v>
      </c>
      <c r="B71" s="212" t="s">
        <v>228</v>
      </c>
      <c r="C71" s="41"/>
      <c r="D71" s="41"/>
      <c r="E71" s="137"/>
      <c r="F71" s="41"/>
      <c r="G71" s="139"/>
      <c r="H71" s="41"/>
      <c r="I71" s="41"/>
      <c r="J71" s="137"/>
    </row>
    <row r="72" ht="17.5" customHeight="1" spans="1:10">
      <c r="A72" s="23">
        <v>20608</v>
      </c>
      <c r="B72" s="212" t="s">
        <v>229</v>
      </c>
      <c r="C72" s="138"/>
      <c r="D72" s="41"/>
      <c r="E72" s="137"/>
      <c r="F72" s="41"/>
      <c r="G72" s="139"/>
      <c r="H72" s="138"/>
      <c r="I72" s="41"/>
      <c r="J72" s="137"/>
    </row>
    <row r="73" ht="17.5" customHeight="1" spans="1:10">
      <c r="A73" s="23">
        <v>20609</v>
      </c>
      <c r="B73" s="212" t="s">
        <v>230</v>
      </c>
      <c r="C73" s="41"/>
      <c r="D73" s="41"/>
      <c r="E73" s="137"/>
      <c r="F73" s="41"/>
      <c r="G73" s="139"/>
      <c r="H73" s="41"/>
      <c r="I73" s="41"/>
      <c r="J73" s="137"/>
    </row>
    <row r="74" ht="17.5" customHeight="1" spans="1:10">
      <c r="A74" s="23">
        <v>20699</v>
      </c>
      <c r="B74" s="212" t="s">
        <v>231</v>
      </c>
      <c r="C74" s="41">
        <v>434</v>
      </c>
      <c r="D74" s="41">
        <v>280</v>
      </c>
      <c r="E74" s="137">
        <f t="shared" ref="E74:E78" si="26">D74/C74*100</f>
        <v>64.5161290322581</v>
      </c>
      <c r="F74" s="41">
        <v>-1146</v>
      </c>
      <c r="G74" s="139">
        <v>-80.3646563814867</v>
      </c>
      <c r="H74" s="41">
        <v>540</v>
      </c>
      <c r="I74" s="41">
        <f t="shared" ref="I74:I78" si="27">H74-C74</f>
        <v>106</v>
      </c>
      <c r="J74" s="137">
        <f t="shared" ref="J74:J78" si="28">I74/C74*100</f>
        <v>24.4239631336406</v>
      </c>
    </row>
    <row r="75" ht="17.5" customHeight="1" spans="1:10">
      <c r="A75" s="19">
        <v>207</v>
      </c>
      <c r="B75" s="129" t="s">
        <v>232</v>
      </c>
      <c r="C75" s="130">
        <f t="shared" ref="C75:H75" si="29">SUM(C76:C81)</f>
        <v>5275</v>
      </c>
      <c r="D75" s="130">
        <f t="shared" si="29"/>
        <v>3941</v>
      </c>
      <c r="E75" s="131">
        <f t="shared" si="26"/>
        <v>74.7109004739336</v>
      </c>
      <c r="F75" s="130">
        <v>-2649</v>
      </c>
      <c r="G75" s="132">
        <v>-40.1972685887709</v>
      </c>
      <c r="H75" s="130">
        <f t="shared" si="29"/>
        <v>2769.120931</v>
      </c>
      <c r="I75" s="130">
        <f t="shared" si="27"/>
        <v>-2505.879069</v>
      </c>
      <c r="J75" s="131">
        <f t="shared" si="28"/>
        <v>-47.5048164739336</v>
      </c>
    </row>
    <row r="76" ht="17.5" customHeight="1" spans="1:10">
      <c r="A76" s="23">
        <v>20701</v>
      </c>
      <c r="B76" s="212" t="s">
        <v>233</v>
      </c>
      <c r="C76" s="41">
        <v>3016</v>
      </c>
      <c r="D76" s="41">
        <v>2587</v>
      </c>
      <c r="E76" s="137">
        <f t="shared" si="26"/>
        <v>85.7758620689655</v>
      </c>
      <c r="F76" s="41">
        <v>-1743</v>
      </c>
      <c r="G76" s="139">
        <v>-40.2540415704388</v>
      </c>
      <c r="H76" s="41">
        <v>1806.073044</v>
      </c>
      <c r="I76" s="41">
        <f t="shared" si="27"/>
        <v>-1209.926956</v>
      </c>
      <c r="J76" s="137">
        <f t="shared" si="28"/>
        <v>-40.1169415119363</v>
      </c>
    </row>
    <row r="77" ht="17.5" customHeight="1" spans="1:10">
      <c r="A77" s="23">
        <v>20702</v>
      </c>
      <c r="B77" s="212" t="s">
        <v>234</v>
      </c>
      <c r="C77" s="41">
        <v>560</v>
      </c>
      <c r="D77" s="41">
        <v>307</v>
      </c>
      <c r="E77" s="137">
        <f t="shared" si="26"/>
        <v>54.8214285714286</v>
      </c>
      <c r="F77" s="41">
        <v>172</v>
      </c>
      <c r="G77" s="139">
        <v>127.407407407407</v>
      </c>
      <c r="H77" s="41">
        <v>375.601263</v>
      </c>
      <c r="I77" s="41">
        <f t="shared" si="27"/>
        <v>-184.398737</v>
      </c>
      <c r="J77" s="137">
        <f t="shared" si="28"/>
        <v>-32.9283458928571</v>
      </c>
    </row>
    <row r="78" ht="17.5" customHeight="1" spans="1:10">
      <c r="A78" s="23">
        <v>20703</v>
      </c>
      <c r="B78" s="212" t="s">
        <v>235</v>
      </c>
      <c r="C78" s="41">
        <v>635</v>
      </c>
      <c r="D78" s="41">
        <v>208</v>
      </c>
      <c r="E78" s="137">
        <f t="shared" si="26"/>
        <v>32.755905511811</v>
      </c>
      <c r="F78" s="41">
        <v>-1368</v>
      </c>
      <c r="G78" s="139">
        <v>-86.8020304568528</v>
      </c>
      <c r="H78" s="41">
        <v>58.420344</v>
      </c>
      <c r="I78" s="41">
        <f t="shared" si="27"/>
        <v>-576.579656</v>
      </c>
      <c r="J78" s="137">
        <f t="shared" si="28"/>
        <v>-90.7999458267717</v>
      </c>
    </row>
    <row r="79" ht="17.5" customHeight="1" spans="1:10">
      <c r="A79" s="23">
        <v>20706</v>
      </c>
      <c r="B79" s="212" t="s">
        <v>236</v>
      </c>
      <c r="C79" s="41"/>
      <c r="D79" s="41"/>
      <c r="E79" s="137"/>
      <c r="F79" s="41"/>
      <c r="G79" s="139"/>
      <c r="H79" s="41"/>
      <c r="I79" s="41"/>
      <c r="J79" s="137"/>
    </row>
    <row r="80" ht="17.5" customHeight="1" spans="1:10">
      <c r="A80" s="23">
        <v>20708</v>
      </c>
      <c r="B80" s="212" t="s">
        <v>237</v>
      </c>
      <c r="C80" s="41">
        <v>334</v>
      </c>
      <c r="D80" s="41">
        <v>351</v>
      </c>
      <c r="E80" s="137">
        <f t="shared" ref="E80:E84" si="30">D80/C80*100</f>
        <v>105.089820359281</v>
      </c>
      <c r="F80" s="41">
        <v>15</v>
      </c>
      <c r="G80" s="139">
        <v>4.46428571428571</v>
      </c>
      <c r="H80" s="41">
        <v>325.241756</v>
      </c>
      <c r="I80" s="41">
        <f t="shared" ref="I80:I84" si="31">H80-C80</f>
        <v>-8.75824399999999</v>
      </c>
      <c r="J80" s="137">
        <f t="shared" ref="J80:J84" si="32">I80/C80*100</f>
        <v>-2.62222874251497</v>
      </c>
    </row>
    <row r="81" ht="17.5" customHeight="1" spans="1:10">
      <c r="A81" s="23">
        <v>20799</v>
      </c>
      <c r="B81" s="212" t="s">
        <v>238</v>
      </c>
      <c r="C81" s="41">
        <v>730</v>
      </c>
      <c r="D81" s="41">
        <v>488</v>
      </c>
      <c r="E81" s="137">
        <f t="shared" si="30"/>
        <v>66.8493150684932</v>
      </c>
      <c r="F81" s="41">
        <v>275</v>
      </c>
      <c r="G81" s="139">
        <v>129.107981220657</v>
      </c>
      <c r="H81" s="41">
        <v>203.784524</v>
      </c>
      <c r="I81" s="41">
        <f t="shared" si="31"/>
        <v>-526.215476</v>
      </c>
      <c r="J81" s="137">
        <f t="shared" si="32"/>
        <v>-72.0843117808219</v>
      </c>
    </row>
    <row r="82" ht="17.5" customHeight="1" spans="1:10">
      <c r="A82" s="19">
        <v>208</v>
      </c>
      <c r="B82" s="129" t="s">
        <v>239</v>
      </c>
      <c r="C82" s="130">
        <f t="shared" ref="C82:H82" si="33">SUM(C83:C103)</f>
        <v>40986</v>
      </c>
      <c r="D82" s="130">
        <f t="shared" si="33"/>
        <v>42681</v>
      </c>
      <c r="E82" s="131">
        <f t="shared" si="30"/>
        <v>104.135558483385</v>
      </c>
      <c r="F82" s="130">
        <v>2679</v>
      </c>
      <c r="G82" s="132">
        <v>6.69716514174291</v>
      </c>
      <c r="H82" s="130">
        <f t="shared" si="33"/>
        <v>46034.873908</v>
      </c>
      <c r="I82" s="130">
        <f t="shared" si="31"/>
        <v>5048.873908</v>
      </c>
      <c r="J82" s="131">
        <f t="shared" si="32"/>
        <v>12.3185329331967</v>
      </c>
    </row>
    <row r="83" ht="17.5" customHeight="1" spans="1:10">
      <c r="A83" s="23">
        <v>20801</v>
      </c>
      <c r="B83" s="212" t="s">
        <v>240</v>
      </c>
      <c r="C83" s="41">
        <v>785</v>
      </c>
      <c r="D83" s="41">
        <v>849</v>
      </c>
      <c r="E83" s="137">
        <f t="shared" si="30"/>
        <v>108.152866242038</v>
      </c>
      <c r="F83" s="41">
        <v>57</v>
      </c>
      <c r="G83" s="139">
        <v>7.1969696969697</v>
      </c>
      <c r="H83" s="41">
        <v>675.887223</v>
      </c>
      <c r="I83" s="41">
        <f t="shared" si="31"/>
        <v>-109.112777</v>
      </c>
      <c r="J83" s="137">
        <f t="shared" si="32"/>
        <v>-13.8997168152866</v>
      </c>
    </row>
    <row r="84" ht="17.5" customHeight="1" spans="1:10">
      <c r="A84" s="23">
        <v>20802</v>
      </c>
      <c r="B84" s="212" t="s">
        <v>241</v>
      </c>
      <c r="C84" s="41">
        <v>343</v>
      </c>
      <c r="D84" s="41">
        <v>362</v>
      </c>
      <c r="E84" s="137">
        <f t="shared" si="30"/>
        <v>105.539358600583</v>
      </c>
      <c r="F84" s="41">
        <v>-58</v>
      </c>
      <c r="G84" s="139">
        <v>-13.8095238095238</v>
      </c>
      <c r="H84" s="41">
        <v>411.234194</v>
      </c>
      <c r="I84" s="41">
        <f t="shared" si="31"/>
        <v>68.234194</v>
      </c>
      <c r="J84" s="137">
        <f t="shared" si="32"/>
        <v>19.8933510204082</v>
      </c>
    </row>
    <row r="85" ht="17.5" customHeight="1" spans="1:10">
      <c r="A85" s="23">
        <v>20804</v>
      </c>
      <c r="B85" s="220" t="s">
        <v>242</v>
      </c>
      <c r="C85" s="41"/>
      <c r="D85" s="41"/>
      <c r="E85" s="137"/>
      <c r="F85" s="41"/>
      <c r="G85" s="139"/>
      <c r="H85" s="41"/>
      <c r="I85" s="41"/>
      <c r="J85" s="137"/>
    </row>
    <row r="86" ht="17.5" customHeight="1" spans="1:10">
      <c r="A86" s="23">
        <v>20805</v>
      </c>
      <c r="B86" s="212" t="s">
        <v>243</v>
      </c>
      <c r="C86" s="41">
        <v>24087</v>
      </c>
      <c r="D86" s="41">
        <v>22601</v>
      </c>
      <c r="E86" s="137">
        <f t="shared" ref="E86:E92" si="34">D86/C86*100</f>
        <v>93.8306970565035</v>
      </c>
      <c r="F86" s="41">
        <v>-541</v>
      </c>
      <c r="G86" s="139">
        <v>-2.3377409039841</v>
      </c>
      <c r="H86" s="41">
        <v>25989.672336</v>
      </c>
      <c r="I86" s="41">
        <f t="shared" ref="I86:I96" si="35">H86-C86</f>
        <v>1902.672336</v>
      </c>
      <c r="J86" s="137">
        <f t="shared" ref="J86:J92" si="36">I86/C86*100</f>
        <v>7.89916691991531</v>
      </c>
    </row>
    <row r="87" ht="17.5" customHeight="1" spans="1:10">
      <c r="A87" s="23">
        <v>20806</v>
      </c>
      <c r="B87" s="212" t="s">
        <v>244</v>
      </c>
      <c r="C87" s="41"/>
      <c r="D87" s="41"/>
      <c r="E87" s="137"/>
      <c r="F87" s="41"/>
      <c r="G87" s="139"/>
      <c r="H87" s="41"/>
      <c r="I87" s="41"/>
      <c r="J87" s="137"/>
    </row>
    <row r="88" ht="17.5" customHeight="1" spans="1:10">
      <c r="A88" s="23">
        <v>20807</v>
      </c>
      <c r="B88" s="212" t="s">
        <v>245</v>
      </c>
      <c r="C88" s="41">
        <v>887</v>
      </c>
      <c r="D88" s="41">
        <v>1084</v>
      </c>
      <c r="E88" s="137">
        <f t="shared" si="34"/>
        <v>122.209695603157</v>
      </c>
      <c r="F88" s="41">
        <v>89</v>
      </c>
      <c r="G88" s="139">
        <v>8.94472361809045</v>
      </c>
      <c r="H88" s="41">
        <v>1148.39</v>
      </c>
      <c r="I88" s="41">
        <f t="shared" si="35"/>
        <v>261.39</v>
      </c>
      <c r="J88" s="137">
        <f t="shared" si="36"/>
        <v>29.4689966178129</v>
      </c>
    </row>
    <row r="89" ht="17.5" customHeight="1" spans="1:10">
      <c r="A89" s="23">
        <v>20808</v>
      </c>
      <c r="B89" s="212" t="s">
        <v>246</v>
      </c>
      <c r="C89" s="41">
        <v>1132</v>
      </c>
      <c r="D89" s="41">
        <v>1755</v>
      </c>
      <c r="E89" s="137">
        <f t="shared" si="34"/>
        <v>155.035335689046</v>
      </c>
      <c r="F89" s="41">
        <v>-582</v>
      </c>
      <c r="G89" s="139">
        <v>-24.9037227214377</v>
      </c>
      <c r="H89" s="41">
        <v>2556.196681</v>
      </c>
      <c r="I89" s="41">
        <f t="shared" si="35"/>
        <v>1424.196681</v>
      </c>
      <c r="J89" s="137">
        <f t="shared" si="36"/>
        <v>125.812427650177</v>
      </c>
    </row>
    <row r="90" ht="17.5" customHeight="1" spans="1:10">
      <c r="A90" s="23">
        <v>20809</v>
      </c>
      <c r="B90" s="212" t="s">
        <v>247</v>
      </c>
      <c r="C90" s="41">
        <v>98</v>
      </c>
      <c r="D90" s="41">
        <v>87</v>
      </c>
      <c r="E90" s="137">
        <f t="shared" si="34"/>
        <v>88.7755102040816</v>
      </c>
      <c r="F90" s="41">
        <v>-10</v>
      </c>
      <c r="G90" s="139">
        <v>-10.3092783505155</v>
      </c>
      <c r="H90" s="41">
        <v>109.0456</v>
      </c>
      <c r="I90" s="41">
        <f t="shared" si="35"/>
        <v>11.0456</v>
      </c>
      <c r="J90" s="137">
        <f t="shared" si="36"/>
        <v>11.2710204081633</v>
      </c>
    </row>
    <row r="91" ht="17.5" customHeight="1" spans="1:10">
      <c r="A91" s="23">
        <v>20810</v>
      </c>
      <c r="B91" s="212" t="s">
        <v>248</v>
      </c>
      <c r="C91" s="41">
        <v>573</v>
      </c>
      <c r="D91" s="41">
        <v>517</v>
      </c>
      <c r="E91" s="137">
        <f t="shared" si="34"/>
        <v>90.2268760907504</v>
      </c>
      <c r="F91" s="41">
        <v>395</v>
      </c>
      <c r="G91" s="139">
        <v>323.770491803279</v>
      </c>
      <c r="H91" s="41">
        <v>764.9688</v>
      </c>
      <c r="I91" s="41">
        <f t="shared" si="35"/>
        <v>191.9688</v>
      </c>
      <c r="J91" s="137">
        <f t="shared" si="36"/>
        <v>33.5024083769634</v>
      </c>
    </row>
    <row r="92" ht="17.95" customHeight="1" spans="1:10">
      <c r="A92" s="23">
        <v>20811</v>
      </c>
      <c r="B92" s="212" t="s">
        <v>249</v>
      </c>
      <c r="C92" s="41">
        <v>947</v>
      </c>
      <c r="D92" s="41">
        <v>902</v>
      </c>
      <c r="E92" s="137">
        <f t="shared" si="34"/>
        <v>95.2481520591341</v>
      </c>
      <c r="F92" s="41">
        <v>-202</v>
      </c>
      <c r="G92" s="139">
        <v>-18.2971014492754</v>
      </c>
      <c r="H92" s="41">
        <v>951.215733</v>
      </c>
      <c r="I92" s="41">
        <f t="shared" si="35"/>
        <v>4.215733</v>
      </c>
      <c r="J92" s="137">
        <f t="shared" si="36"/>
        <v>0.445167159450898</v>
      </c>
    </row>
    <row r="93" ht="17.5" customHeight="1" spans="1:10">
      <c r="A93" s="23">
        <v>20816</v>
      </c>
      <c r="B93" s="212" t="s">
        <v>250</v>
      </c>
      <c r="C93" s="41"/>
      <c r="D93" s="41"/>
      <c r="E93" s="137"/>
      <c r="F93" s="41"/>
      <c r="G93" s="139"/>
      <c r="H93" s="41">
        <v>0.8</v>
      </c>
      <c r="I93" s="41">
        <f t="shared" si="35"/>
        <v>0.8</v>
      </c>
      <c r="J93" s="137"/>
    </row>
    <row r="94" ht="17.5" customHeight="1" spans="1:10">
      <c r="A94" s="23">
        <v>20819</v>
      </c>
      <c r="B94" s="212" t="s">
        <v>251</v>
      </c>
      <c r="C94" s="41">
        <v>4441</v>
      </c>
      <c r="D94" s="41">
        <v>4707</v>
      </c>
      <c r="E94" s="137">
        <f t="shared" ref="E94:E96" si="37">D94/C94*100</f>
        <v>105.989641972529</v>
      </c>
      <c r="F94" s="41">
        <v>325</v>
      </c>
      <c r="G94" s="139">
        <v>7.41670470104975</v>
      </c>
      <c r="H94" s="41">
        <v>4812.92592</v>
      </c>
      <c r="I94" s="41">
        <f t="shared" si="35"/>
        <v>371.92592</v>
      </c>
      <c r="J94" s="137">
        <f t="shared" ref="J94:J96" si="38">I94/C94*100</f>
        <v>8.37482368835847</v>
      </c>
    </row>
    <row r="95" ht="17.5" customHeight="1" spans="1:10">
      <c r="A95" s="23">
        <v>20820</v>
      </c>
      <c r="B95" s="212" t="s">
        <v>252</v>
      </c>
      <c r="C95" s="41">
        <v>134</v>
      </c>
      <c r="D95" s="41">
        <v>117</v>
      </c>
      <c r="E95" s="137">
        <f t="shared" si="37"/>
        <v>87.3134328358209</v>
      </c>
      <c r="F95" s="138">
        <v>10</v>
      </c>
      <c r="G95" s="139">
        <v>9.34579439252336</v>
      </c>
      <c r="H95" s="41">
        <v>178.50749</v>
      </c>
      <c r="I95" s="41">
        <f t="shared" si="35"/>
        <v>44.50749</v>
      </c>
      <c r="J95" s="137">
        <f t="shared" si="38"/>
        <v>33.2145447761194</v>
      </c>
    </row>
    <row r="96" ht="17.5" customHeight="1" spans="1:10">
      <c r="A96" s="23">
        <v>20821</v>
      </c>
      <c r="B96" s="212" t="s">
        <v>253</v>
      </c>
      <c r="C96" s="41">
        <v>951</v>
      </c>
      <c r="D96" s="41">
        <v>998</v>
      </c>
      <c r="E96" s="137">
        <f t="shared" si="37"/>
        <v>104.942166140904</v>
      </c>
      <c r="F96" s="41">
        <v>86</v>
      </c>
      <c r="G96" s="139">
        <v>9.42982456140351</v>
      </c>
      <c r="H96" s="41">
        <v>1108.2</v>
      </c>
      <c r="I96" s="41">
        <f t="shared" si="35"/>
        <v>157.2</v>
      </c>
      <c r="J96" s="137">
        <f t="shared" si="38"/>
        <v>16.5299684542587</v>
      </c>
    </row>
    <row r="97" ht="17.5" customHeight="1" spans="1:10">
      <c r="A97" s="23">
        <v>20824</v>
      </c>
      <c r="B97" s="220" t="s">
        <v>254</v>
      </c>
      <c r="C97" s="41"/>
      <c r="D97" s="41"/>
      <c r="E97" s="137"/>
      <c r="F97" s="41"/>
      <c r="G97" s="139"/>
      <c r="H97" s="41"/>
      <c r="I97" s="41"/>
      <c r="J97" s="137"/>
    </row>
    <row r="98" ht="17.5" customHeight="1" spans="1:10">
      <c r="A98" s="23">
        <v>20825</v>
      </c>
      <c r="B98" s="212" t="s">
        <v>255</v>
      </c>
      <c r="C98" s="41"/>
      <c r="D98" s="41">
        <v>235</v>
      </c>
      <c r="E98" s="137"/>
      <c r="F98" s="41">
        <v>235</v>
      </c>
      <c r="G98" s="139"/>
      <c r="H98" s="41"/>
      <c r="I98" s="41"/>
      <c r="J98" s="137"/>
    </row>
    <row r="99" ht="17.5" customHeight="1" spans="1:10">
      <c r="A99" s="23">
        <v>20826</v>
      </c>
      <c r="B99" s="212" t="s">
        <v>256</v>
      </c>
      <c r="C99" s="41">
        <v>5211</v>
      </c>
      <c r="D99" s="41">
        <v>5649</v>
      </c>
      <c r="E99" s="137">
        <f t="shared" ref="E99:E102" si="39">D99/C99*100</f>
        <v>108.405296488198</v>
      </c>
      <c r="F99" s="41">
        <v>935</v>
      </c>
      <c r="G99" s="139">
        <v>19.8345354263895</v>
      </c>
      <c r="H99" s="41">
        <v>6371.264</v>
      </c>
      <c r="I99" s="41">
        <f t="shared" ref="I99:I115" si="40">H99-C99</f>
        <v>1160.264</v>
      </c>
      <c r="J99" s="137">
        <f t="shared" ref="J99:J102" si="41">I99/C99*100</f>
        <v>22.2656687775859</v>
      </c>
    </row>
    <row r="100" ht="17.5" customHeight="1" spans="1:10">
      <c r="A100" s="23">
        <v>20827</v>
      </c>
      <c r="B100" s="212" t="s">
        <v>257</v>
      </c>
      <c r="C100" s="41"/>
      <c r="D100" s="41"/>
      <c r="E100" s="137"/>
      <c r="F100" s="41"/>
      <c r="G100" s="139"/>
      <c r="H100" s="41"/>
      <c r="I100" s="41"/>
      <c r="J100" s="137"/>
    </row>
    <row r="101" ht="17.5" customHeight="1" spans="1:10">
      <c r="A101" s="23">
        <v>20828</v>
      </c>
      <c r="B101" s="212" t="s">
        <v>258</v>
      </c>
      <c r="C101" s="41">
        <v>132</v>
      </c>
      <c r="D101" s="41">
        <v>147</v>
      </c>
      <c r="E101" s="137">
        <f t="shared" si="39"/>
        <v>111.363636363636</v>
      </c>
      <c r="F101" s="41">
        <v>5</v>
      </c>
      <c r="G101" s="139">
        <v>3.52112676056338</v>
      </c>
      <c r="H101" s="41">
        <v>146.953931</v>
      </c>
      <c r="I101" s="41">
        <f t="shared" si="40"/>
        <v>14.953931</v>
      </c>
      <c r="J101" s="137">
        <f t="shared" si="41"/>
        <v>11.3287356060606</v>
      </c>
    </row>
    <row r="102" ht="17.5" customHeight="1" spans="1:10">
      <c r="A102" s="23">
        <v>20830</v>
      </c>
      <c r="B102" s="212" t="s">
        <v>259</v>
      </c>
      <c r="C102" s="41">
        <v>1265</v>
      </c>
      <c r="D102" s="41">
        <v>2671</v>
      </c>
      <c r="E102" s="137">
        <f t="shared" si="39"/>
        <v>211.146245059289</v>
      </c>
      <c r="F102" s="41">
        <v>2089</v>
      </c>
      <c r="G102" s="139">
        <v>358.93470790378</v>
      </c>
      <c r="H102" s="41">
        <v>776.312</v>
      </c>
      <c r="I102" s="41">
        <f t="shared" si="40"/>
        <v>-488.688</v>
      </c>
      <c r="J102" s="137">
        <f t="shared" si="41"/>
        <v>-38.6314624505929</v>
      </c>
    </row>
    <row r="103" ht="17.5" customHeight="1" spans="1:10">
      <c r="A103" s="23">
        <v>20899</v>
      </c>
      <c r="B103" s="212" t="s">
        <v>260</v>
      </c>
      <c r="C103" s="41"/>
      <c r="D103" s="41"/>
      <c r="E103" s="137"/>
      <c r="F103" s="41">
        <v>-154</v>
      </c>
      <c r="G103" s="139">
        <v>-100</v>
      </c>
      <c r="H103" s="41">
        <v>33.3</v>
      </c>
      <c r="I103" s="41">
        <f t="shared" si="40"/>
        <v>33.3</v>
      </c>
      <c r="J103" s="137"/>
    </row>
    <row r="104" ht="17.5" customHeight="1" spans="1:10">
      <c r="A104" s="19">
        <v>210</v>
      </c>
      <c r="B104" s="129" t="s">
        <v>261</v>
      </c>
      <c r="C104" s="130">
        <f t="shared" ref="C104:H104" si="42">SUM(C105:C118)</f>
        <v>14908</v>
      </c>
      <c r="D104" s="130">
        <f t="shared" si="42"/>
        <v>14598</v>
      </c>
      <c r="E104" s="131">
        <f t="shared" ref="E104:E115" si="43">D104/C104*100</f>
        <v>97.9205795546016</v>
      </c>
      <c r="F104" s="130">
        <v>-4004</v>
      </c>
      <c r="G104" s="132">
        <v>-21.5245672508332</v>
      </c>
      <c r="H104" s="130">
        <f t="shared" si="42"/>
        <v>17063.857066</v>
      </c>
      <c r="I104" s="130">
        <f t="shared" si="40"/>
        <v>2155.857066</v>
      </c>
      <c r="J104" s="131">
        <f t="shared" ref="J104:J115" si="44">I104/C104*100</f>
        <v>14.461075033539</v>
      </c>
    </row>
    <row r="105" ht="17.5" customHeight="1" spans="1:10">
      <c r="A105" s="23">
        <v>21001</v>
      </c>
      <c r="B105" s="212" t="s">
        <v>262</v>
      </c>
      <c r="C105" s="41">
        <v>478</v>
      </c>
      <c r="D105" s="41">
        <v>531</v>
      </c>
      <c r="E105" s="137">
        <f t="shared" si="43"/>
        <v>111.087866108787</v>
      </c>
      <c r="F105" s="41">
        <v>55</v>
      </c>
      <c r="G105" s="139">
        <v>11.5546218487395</v>
      </c>
      <c r="H105" s="41">
        <v>501.940147</v>
      </c>
      <c r="I105" s="41">
        <f t="shared" si="40"/>
        <v>23.940147</v>
      </c>
      <c r="J105" s="137">
        <f t="shared" si="44"/>
        <v>5.0083989539749</v>
      </c>
    </row>
    <row r="106" ht="17.5" customHeight="1" spans="1:10">
      <c r="A106" s="23">
        <v>21002</v>
      </c>
      <c r="B106" s="212" t="s">
        <v>263</v>
      </c>
      <c r="C106" s="41">
        <v>938</v>
      </c>
      <c r="D106" s="41">
        <v>906</v>
      </c>
      <c r="E106" s="137">
        <f t="shared" si="43"/>
        <v>96.588486140725</v>
      </c>
      <c r="F106" s="41">
        <v>-314</v>
      </c>
      <c r="G106" s="139">
        <v>-25.7377049180328</v>
      </c>
      <c r="H106" s="41">
        <v>925.766694</v>
      </c>
      <c r="I106" s="41">
        <f t="shared" si="40"/>
        <v>-12.233306</v>
      </c>
      <c r="J106" s="137">
        <f t="shared" si="44"/>
        <v>-1.30419040511727</v>
      </c>
    </row>
    <row r="107" ht="17.5" customHeight="1" spans="1:10">
      <c r="A107" s="23">
        <v>21003</v>
      </c>
      <c r="B107" s="212" t="s">
        <v>264</v>
      </c>
      <c r="C107" s="41">
        <v>1924</v>
      </c>
      <c r="D107" s="41">
        <v>1766</v>
      </c>
      <c r="E107" s="137">
        <f t="shared" si="43"/>
        <v>91.7879417879418</v>
      </c>
      <c r="F107" s="41">
        <v>-458</v>
      </c>
      <c r="G107" s="139">
        <v>-20.5935251798561</v>
      </c>
      <c r="H107" s="41">
        <v>2336.031205</v>
      </c>
      <c r="I107" s="41">
        <f t="shared" si="40"/>
        <v>412.031205</v>
      </c>
      <c r="J107" s="137">
        <f t="shared" si="44"/>
        <v>21.4153432952183</v>
      </c>
    </row>
    <row r="108" ht="17.5" customHeight="1" spans="1:10">
      <c r="A108" s="23">
        <v>21004</v>
      </c>
      <c r="B108" s="212" t="s">
        <v>265</v>
      </c>
      <c r="C108" s="41">
        <v>2831</v>
      </c>
      <c r="D108" s="41">
        <v>2714</v>
      </c>
      <c r="E108" s="137">
        <f t="shared" si="43"/>
        <v>95.8671847403744</v>
      </c>
      <c r="F108" s="41">
        <v>-2158</v>
      </c>
      <c r="G108" s="139">
        <v>-44.2939244663383</v>
      </c>
      <c r="H108" s="41">
        <f>3075.702792+70</f>
        <v>3145.702792</v>
      </c>
      <c r="I108" s="41">
        <f t="shared" si="40"/>
        <v>314.702792</v>
      </c>
      <c r="J108" s="137">
        <f t="shared" si="44"/>
        <v>11.1163119745673</v>
      </c>
    </row>
    <row r="109" ht="17.5" customHeight="1" spans="1:10">
      <c r="A109" s="23">
        <v>21007</v>
      </c>
      <c r="B109" s="212" t="s">
        <v>266</v>
      </c>
      <c r="C109" s="41">
        <v>1747</v>
      </c>
      <c r="D109" s="41">
        <v>1501</v>
      </c>
      <c r="E109" s="137">
        <f t="shared" si="43"/>
        <v>85.9187178019462</v>
      </c>
      <c r="F109" s="41">
        <v>-411</v>
      </c>
      <c r="G109" s="139">
        <v>-21.4958158995816</v>
      </c>
      <c r="H109" s="41">
        <v>1616.388897</v>
      </c>
      <c r="I109" s="41">
        <f t="shared" si="40"/>
        <v>-130.611103</v>
      </c>
      <c r="J109" s="137">
        <f t="shared" si="44"/>
        <v>-7.4763081282198</v>
      </c>
    </row>
    <row r="110" ht="17.5" customHeight="1" spans="1:10">
      <c r="A110" s="23">
        <v>21011</v>
      </c>
      <c r="B110" s="212" t="s">
        <v>267</v>
      </c>
      <c r="C110" s="41">
        <v>4921</v>
      </c>
      <c r="D110" s="41">
        <v>4843</v>
      </c>
      <c r="E110" s="137">
        <f t="shared" si="43"/>
        <v>98.4149563096932</v>
      </c>
      <c r="F110" s="41">
        <v>-54</v>
      </c>
      <c r="G110" s="139">
        <v>-1.10271594853992</v>
      </c>
      <c r="H110" s="41">
        <v>4895.261604</v>
      </c>
      <c r="I110" s="41">
        <f t="shared" si="40"/>
        <v>-25.7383959999997</v>
      </c>
      <c r="J110" s="137">
        <f t="shared" si="44"/>
        <v>-0.523031822800239</v>
      </c>
    </row>
    <row r="111" ht="17.5" customHeight="1" spans="1:10">
      <c r="A111" s="23">
        <v>21012</v>
      </c>
      <c r="B111" s="212" t="s">
        <v>268</v>
      </c>
      <c r="C111" s="41">
        <v>470</v>
      </c>
      <c r="D111" s="41">
        <v>457</v>
      </c>
      <c r="E111" s="137">
        <f t="shared" si="43"/>
        <v>97.2340425531915</v>
      </c>
      <c r="F111" s="41">
        <v>6</v>
      </c>
      <c r="G111" s="139">
        <v>1.33037694013304</v>
      </c>
      <c r="H111" s="41">
        <v>478.58</v>
      </c>
      <c r="I111" s="41">
        <f t="shared" si="40"/>
        <v>8.57999999999998</v>
      </c>
      <c r="J111" s="137">
        <f t="shared" si="44"/>
        <v>1.82553191489361</v>
      </c>
    </row>
    <row r="112" ht="17.5" customHeight="1" spans="1:10">
      <c r="A112" s="23">
        <v>21013</v>
      </c>
      <c r="B112" s="212" t="s">
        <v>269</v>
      </c>
      <c r="C112" s="41">
        <v>1160</v>
      </c>
      <c r="D112" s="41">
        <v>1402</v>
      </c>
      <c r="E112" s="137">
        <f t="shared" si="43"/>
        <v>120.862068965517</v>
      </c>
      <c r="F112" s="41">
        <v>-358</v>
      </c>
      <c r="G112" s="139">
        <v>-20.3409090909091</v>
      </c>
      <c r="H112" s="41">
        <v>2454.45</v>
      </c>
      <c r="I112" s="41">
        <f t="shared" si="40"/>
        <v>1294.45</v>
      </c>
      <c r="J112" s="137">
        <f t="shared" si="44"/>
        <v>111.590517241379</v>
      </c>
    </row>
    <row r="113" ht="17.5" customHeight="1" spans="1:10">
      <c r="A113" s="23">
        <v>21014</v>
      </c>
      <c r="B113" s="212" t="s">
        <v>270</v>
      </c>
      <c r="C113" s="41">
        <v>37</v>
      </c>
      <c r="D113" s="41">
        <v>34</v>
      </c>
      <c r="E113" s="137">
        <f t="shared" si="43"/>
        <v>91.8918918918919</v>
      </c>
      <c r="F113" s="138">
        <v>11</v>
      </c>
      <c r="G113" s="139">
        <v>47.8260869565217</v>
      </c>
      <c r="H113" s="41">
        <v>30.3335</v>
      </c>
      <c r="I113" s="41">
        <f t="shared" si="40"/>
        <v>-6.6665</v>
      </c>
      <c r="J113" s="137">
        <f t="shared" si="44"/>
        <v>-18.0175675675676</v>
      </c>
    </row>
    <row r="114" ht="17.95" customHeight="1" spans="1:10">
      <c r="A114" s="23">
        <v>21015</v>
      </c>
      <c r="B114" s="212" t="s">
        <v>271</v>
      </c>
      <c r="C114" s="41">
        <v>382</v>
      </c>
      <c r="D114" s="41">
        <v>423</v>
      </c>
      <c r="E114" s="137">
        <f t="shared" si="43"/>
        <v>110.732984293194</v>
      </c>
      <c r="F114" s="41">
        <v>12</v>
      </c>
      <c r="G114" s="139">
        <v>2.91970802919708</v>
      </c>
      <c r="H114" s="41">
        <v>434.402227</v>
      </c>
      <c r="I114" s="41">
        <f t="shared" si="40"/>
        <v>52.402227</v>
      </c>
      <c r="J114" s="137">
        <f t="shared" si="44"/>
        <v>13.7178604712042</v>
      </c>
    </row>
    <row r="115" ht="17.5" customHeight="1" spans="1:10">
      <c r="A115" s="23">
        <v>21017</v>
      </c>
      <c r="B115" s="212" t="s">
        <v>272</v>
      </c>
      <c r="C115" s="41">
        <v>20</v>
      </c>
      <c r="D115" s="41">
        <v>20</v>
      </c>
      <c r="E115" s="137">
        <f t="shared" si="43"/>
        <v>100</v>
      </c>
      <c r="F115" s="41">
        <v>-300</v>
      </c>
      <c r="G115" s="127">
        <v>-93.75</v>
      </c>
      <c r="H115" s="41">
        <v>50</v>
      </c>
      <c r="I115" s="41">
        <f t="shared" si="40"/>
        <v>30</v>
      </c>
      <c r="J115" s="137">
        <f t="shared" si="44"/>
        <v>150</v>
      </c>
    </row>
    <row r="116" ht="17.5" customHeight="1" spans="1:10">
      <c r="A116" s="23">
        <v>21018</v>
      </c>
      <c r="B116" s="212" t="s">
        <v>273</v>
      </c>
      <c r="C116" s="41"/>
      <c r="D116" s="41">
        <v>1</v>
      </c>
      <c r="E116" s="137"/>
      <c r="F116" s="41">
        <v>-29</v>
      </c>
      <c r="G116" s="127">
        <v>-96.6666666666667</v>
      </c>
      <c r="H116" s="41"/>
      <c r="I116" s="41"/>
      <c r="J116" s="137"/>
    </row>
    <row r="117" ht="17.5" customHeight="1" spans="1:10">
      <c r="A117" s="23">
        <v>21019</v>
      </c>
      <c r="B117" s="212" t="s">
        <v>274</v>
      </c>
      <c r="C117" s="15"/>
      <c r="D117" s="15"/>
      <c r="E117" s="137"/>
      <c r="F117" s="15"/>
      <c r="G117" s="127"/>
      <c r="H117" s="41"/>
      <c r="I117" s="41"/>
      <c r="J117" s="137"/>
    </row>
    <row r="118" ht="17.5" customHeight="1" spans="1:10">
      <c r="A118" s="23">
        <v>21099</v>
      </c>
      <c r="B118" s="212" t="s">
        <v>275</v>
      </c>
      <c r="C118" s="41"/>
      <c r="D118" s="41"/>
      <c r="E118" s="137"/>
      <c r="F118" s="41">
        <v>-6</v>
      </c>
      <c r="G118" s="139">
        <v>-100</v>
      </c>
      <c r="H118" s="41">
        <v>195</v>
      </c>
      <c r="I118" s="41">
        <f t="shared" ref="I118:I124" si="45">H118-C118</f>
        <v>195</v>
      </c>
      <c r="J118" s="137"/>
    </row>
    <row r="119" ht="17.5" customHeight="1" spans="1:10">
      <c r="A119" s="19">
        <v>211</v>
      </c>
      <c r="B119" s="129" t="s">
        <v>276</v>
      </c>
      <c r="C119" s="130">
        <f t="shared" ref="C119:H119" si="46">SUM(C120:C133)</f>
        <v>2801</v>
      </c>
      <c r="D119" s="130">
        <f t="shared" si="46"/>
        <v>3444</v>
      </c>
      <c r="E119" s="131">
        <f t="shared" ref="E119:E124" si="47">D119/C119*100</f>
        <v>122.956087111746</v>
      </c>
      <c r="F119" s="130">
        <v>769</v>
      </c>
      <c r="G119" s="132">
        <v>28.7476635514019</v>
      </c>
      <c r="H119" s="130">
        <f t="shared" si="46"/>
        <v>6525.6264</v>
      </c>
      <c r="I119" s="130">
        <f t="shared" si="45"/>
        <v>3724.6264</v>
      </c>
      <c r="J119" s="131">
        <f t="shared" ref="J119:J124" si="48">I119/C119*100</f>
        <v>132.974880399857</v>
      </c>
    </row>
    <row r="120" ht="17.5" customHeight="1" spans="1:10">
      <c r="A120" s="23">
        <v>21101</v>
      </c>
      <c r="B120" s="212" t="s">
        <v>277</v>
      </c>
      <c r="C120" s="41"/>
      <c r="D120" s="41">
        <v>10</v>
      </c>
      <c r="E120" s="137"/>
      <c r="F120" s="41">
        <v>4</v>
      </c>
      <c r="G120" s="139">
        <v>66.6666666666667</v>
      </c>
      <c r="H120" s="41"/>
      <c r="I120" s="41"/>
      <c r="J120" s="137"/>
    </row>
    <row r="121" ht="17.5" customHeight="1" spans="1:10">
      <c r="A121" s="23">
        <v>21102</v>
      </c>
      <c r="B121" s="212" t="s">
        <v>278</v>
      </c>
      <c r="C121" s="41"/>
      <c r="D121" s="41">
        <v>1</v>
      </c>
      <c r="E121" s="137"/>
      <c r="F121" s="41">
        <v>-26</v>
      </c>
      <c r="G121" s="139">
        <v>-96.2962962962963</v>
      </c>
      <c r="H121" s="41">
        <v>6.95</v>
      </c>
      <c r="I121" s="41">
        <f t="shared" si="45"/>
        <v>6.95</v>
      </c>
      <c r="J121" s="137"/>
    </row>
    <row r="122" ht="17.5" customHeight="1" spans="1:10">
      <c r="A122" s="23">
        <v>21103</v>
      </c>
      <c r="B122" s="212" t="s">
        <v>279</v>
      </c>
      <c r="C122" s="41">
        <v>99</v>
      </c>
      <c r="D122" s="41">
        <v>46</v>
      </c>
      <c r="E122" s="137">
        <f t="shared" si="47"/>
        <v>46.4646464646465</v>
      </c>
      <c r="F122" s="41">
        <v>20</v>
      </c>
      <c r="G122" s="139">
        <v>76.9230769230769</v>
      </c>
      <c r="H122" s="41">
        <v>53.105224</v>
      </c>
      <c r="I122" s="41">
        <f t="shared" si="45"/>
        <v>-45.894776</v>
      </c>
      <c r="J122" s="137">
        <f t="shared" si="48"/>
        <v>-46.3583595959596</v>
      </c>
    </row>
    <row r="123" ht="17.5" customHeight="1" spans="1:10">
      <c r="A123" s="23">
        <v>21104</v>
      </c>
      <c r="B123" s="212" t="s">
        <v>280</v>
      </c>
      <c r="C123" s="41">
        <v>2595</v>
      </c>
      <c r="D123" s="41">
        <v>3290</v>
      </c>
      <c r="E123" s="137">
        <f t="shared" si="47"/>
        <v>126.782273603083</v>
      </c>
      <c r="F123" s="138">
        <v>852</v>
      </c>
      <c r="G123" s="139">
        <v>34.9466776045939</v>
      </c>
      <c r="H123" s="41">
        <v>3088.676298</v>
      </c>
      <c r="I123" s="41">
        <f t="shared" si="45"/>
        <v>493.676298</v>
      </c>
      <c r="J123" s="137">
        <f t="shared" si="48"/>
        <v>19.0241347976879</v>
      </c>
    </row>
    <row r="124" ht="17.5" customHeight="1" spans="1:10">
      <c r="A124" s="23">
        <v>21105</v>
      </c>
      <c r="B124" s="212" t="s">
        <v>281</v>
      </c>
      <c r="C124" s="41">
        <v>48</v>
      </c>
      <c r="D124" s="41">
        <v>38</v>
      </c>
      <c r="E124" s="137">
        <f t="shared" si="47"/>
        <v>79.1666666666667</v>
      </c>
      <c r="F124" s="41">
        <v>-2</v>
      </c>
      <c r="G124" s="139">
        <v>-5</v>
      </c>
      <c r="H124" s="41">
        <v>3355.714878</v>
      </c>
      <c r="I124" s="41">
        <f t="shared" si="45"/>
        <v>3307.714878</v>
      </c>
      <c r="J124" s="137">
        <f t="shared" si="48"/>
        <v>6891.0726625</v>
      </c>
    </row>
    <row r="125" ht="17.5" customHeight="1" spans="1:10">
      <c r="A125" s="23">
        <v>21107</v>
      </c>
      <c r="B125" s="212" t="s">
        <v>282</v>
      </c>
      <c r="C125" s="15"/>
      <c r="D125" s="138"/>
      <c r="E125" s="137"/>
      <c r="F125" s="138"/>
      <c r="G125" s="139"/>
      <c r="H125" s="15"/>
      <c r="I125" s="41"/>
      <c r="J125" s="137"/>
    </row>
    <row r="126" ht="17.5" customHeight="1" spans="1:10">
      <c r="A126" s="23">
        <v>21108</v>
      </c>
      <c r="B126" s="212" t="s">
        <v>283</v>
      </c>
      <c r="C126" s="138"/>
      <c r="D126" s="15"/>
      <c r="E126" s="137"/>
      <c r="F126" s="15"/>
      <c r="G126" s="127"/>
      <c r="H126" s="15"/>
      <c r="I126" s="41"/>
      <c r="J126" s="137"/>
    </row>
    <row r="127" ht="17.5" customHeight="1" spans="1:10">
      <c r="A127" s="23">
        <v>21109</v>
      </c>
      <c r="B127" s="220" t="s">
        <v>284</v>
      </c>
      <c r="C127" s="138"/>
      <c r="D127" s="15"/>
      <c r="E127" s="137"/>
      <c r="F127" s="15"/>
      <c r="G127" s="127"/>
      <c r="H127" s="15"/>
      <c r="I127" s="41"/>
      <c r="J127" s="137"/>
    </row>
    <row r="128" ht="17.5" customHeight="1" spans="1:10">
      <c r="A128" s="23">
        <v>21110</v>
      </c>
      <c r="B128" s="212" t="s">
        <v>285</v>
      </c>
      <c r="C128" s="41">
        <v>59</v>
      </c>
      <c r="D128" s="41">
        <v>59</v>
      </c>
      <c r="E128" s="137">
        <f>D128/C128*100</f>
        <v>100</v>
      </c>
      <c r="F128" s="41">
        <v>-40</v>
      </c>
      <c r="G128" s="139">
        <v>-40.4040404040404</v>
      </c>
      <c r="H128" s="41">
        <v>21.18</v>
      </c>
      <c r="I128" s="41">
        <f>H128-C128</f>
        <v>-37.82</v>
      </c>
      <c r="J128" s="137">
        <f>I128/C128*100</f>
        <v>-64.1016949152542</v>
      </c>
    </row>
    <row r="129" ht="17.5" customHeight="1" spans="1:10">
      <c r="A129" s="23">
        <v>21111</v>
      </c>
      <c r="B129" s="212" t="s">
        <v>286</v>
      </c>
      <c r="C129" s="41"/>
      <c r="D129" s="41"/>
      <c r="E129" s="137"/>
      <c r="F129" s="41">
        <v>-14</v>
      </c>
      <c r="G129" s="139">
        <v>-100</v>
      </c>
      <c r="H129" s="41"/>
      <c r="I129" s="41"/>
      <c r="J129" s="137"/>
    </row>
    <row r="130" ht="17.5" customHeight="1" spans="1:10">
      <c r="A130" s="23">
        <v>21112</v>
      </c>
      <c r="B130" s="212" t="s">
        <v>287</v>
      </c>
      <c r="C130" s="41"/>
      <c r="D130" s="41"/>
      <c r="E130" s="137"/>
      <c r="F130" s="41">
        <v>-25</v>
      </c>
      <c r="G130" s="139">
        <v>-100</v>
      </c>
      <c r="H130" s="41"/>
      <c r="I130" s="41"/>
      <c r="J130" s="137"/>
    </row>
    <row r="131" ht="17.5" customHeight="1" spans="1:10">
      <c r="A131" s="23">
        <v>21113</v>
      </c>
      <c r="B131" s="212" t="s">
        <v>288</v>
      </c>
      <c r="C131" s="41"/>
      <c r="D131" s="41"/>
      <c r="E131" s="137"/>
      <c r="F131" s="41"/>
      <c r="G131" s="139"/>
      <c r="H131" s="41"/>
      <c r="I131" s="41"/>
      <c r="J131" s="137"/>
    </row>
    <row r="132" ht="17.5" customHeight="1" spans="1:10">
      <c r="A132" s="23">
        <v>21114</v>
      </c>
      <c r="B132" s="212" t="s">
        <v>289</v>
      </c>
      <c r="C132" s="138"/>
      <c r="D132" s="138"/>
      <c r="E132" s="137"/>
      <c r="F132" s="138"/>
      <c r="G132" s="139"/>
      <c r="H132" s="138"/>
      <c r="I132" s="41"/>
      <c r="J132" s="137"/>
    </row>
    <row r="133" ht="17.5" customHeight="1" spans="1:10">
      <c r="A133" s="23">
        <v>21199</v>
      </c>
      <c r="B133" s="212" t="s">
        <v>290</v>
      </c>
      <c r="C133" s="41"/>
      <c r="D133" s="41"/>
      <c r="E133" s="137"/>
      <c r="F133" s="41"/>
      <c r="G133" s="139"/>
      <c r="H133" s="41"/>
      <c r="I133" s="41"/>
      <c r="J133" s="137"/>
    </row>
    <row r="134" ht="17.5" customHeight="1" spans="1:10">
      <c r="A134" s="19">
        <v>212</v>
      </c>
      <c r="B134" s="129" t="s">
        <v>291</v>
      </c>
      <c r="C134" s="130">
        <f t="shared" ref="C134:H134" si="49">SUM(C135:C140)</f>
        <v>4214</v>
      </c>
      <c r="D134" s="130">
        <f t="shared" si="49"/>
        <v>3142</v>
      </c>
      <c r="E134" s="131">
        <f t="shared" ref="E134:E138" si="50">D134/C134*100</f>
        <v>74.5609871855719</v>
      </c>
      <c r="F134" s="130">
        <v>-3341</v>
      </c>
      <c r="G134" s="132">
        <v>-51.534783279346</v>
      </c>
      <c r="H134" s="130">
        <f t="shared" si="49"/>
        <v>5020.282802</v>
      </c>
      <c r="I134" s="130">
        <f t="shared" ref="I134:I138" si="51">H134-C134</f>
        <v>806.282802</v>
      </c>
      <c r="J134" s="131">
        <f t="shared" ref="J134:J138" si="52">I134/C134*100</f>
        <v>19.1334314665401</v>
      </c>
    </row>
    <row r="135" ht="17.95" customHeight="1" spans="1:10">
      <c r="A135" s="23">
        <v>21201</v>
      </c>
      <c r="B135" s="212" t="s">
        <v>292</v>
      </c>
      <c r="C135" s="41">
        <v>844</v>
      </c>
      <c r="D135" s="41">
        <v>848</v>
      </c>
      <c r="E135" s="137">
        <f t="shared" si="50"/>
        <v>100.473933649289</v>
      </c>
      <c r="F135" s="41">
        <v>-165</v>
      </c>
      <c r="G135" s="139">
        <v>-16.2882527147088</v>
      </c>
      <c r="H135" s="41">
        <v>882.032905</v>
      </c>
      <c r="I135" s="41">
        <f t="shared" si="51"/>
        <v>38.032905</v>
      </c>
      <c r="J135" s="137">
        <f t="shared" si="52"/>
        <v>4.50626836492891</v>
      </c>
    </row>
    <row r="136" ht="17.5" customHeight="1" spans="1:10">
      <c r="A136" s="23">
        <v>21202</v>
      </c>
      <c r="B136" s="212" t="s">
        <v>293</v>
      </c>
      <c r="C136" s="41"/>
      <c r="D136" s="41"/>
      <c r="E136" s="137"/>
      <c r="F136" s="41"/>
      <c r="G136" s="139"/>
      <c r="H136" s="41"/>
      <c r="I136" s="41"/>
      <c r="J136" s="137"/>
    </row>
    <row r="137" ht="17.5" customHeight="1" spans="1:10">
      <c r="A137" s="23">
        <v>21203</v>
      </c>
      <c r="B137" s="212" t="s">
        <v>294</v>
      </c>
      <c r="C137" s="41">
        <v>2792</v>
      </c>
      <c r="D137" s="41">
        <v>1919</v>
      </c>
      <c r="E137" s="137">
        <f t="shared" si="50"/>
        <v>68.7320916905444</v>
      </c>
      <c r="F137" s="41">
        <v>-1822</v>
      </c>
      <c r="G137" s="139">
        <v>-48.7035551991446</v>
      </c>
      <c r="H137" s="41">
        <v>3333.736889</v>
      </c>
      <c r="I137" s="41">
        <f t="shared" si="51"/>
        <v>541.736889</v>
      </c>
      <c r="J137" s="137">
        <f t="shared" si="52"/>
        <v>19.4031837034384</v>
      </c>
    </row>
    <row r="138" ht="17.5" customHeight="1" spans="1:10">
      <c r="A138" s="23">
        <v>21205</v>
      </c>
      <c r="B138" s="212" t="s">
        <v>295</v>
      </c>
      <c r="C138" s="41">
        <v>170</v>
      </c>
      <c r="D138" s="41">
        <v>207</v>
      </c>
      <c r="E138" s="137">
        <f t="shared" si="50"/>
        <v>121.764705882353</v>
      </c>
      <c r="F138" s="41">
        <v>-1458</v>
      </c>
      <c r="G138" s="139">
        <v>-87.5675675675676</v>
      </c>
      <c r="H138" s="41">
        <v>514.30058</v>
      </c>
      <c r="I138" s="41">
        <f t="shared" si="51"/>
        <v>344.30058</v>
      </c>
      <c r="J138" s="137">
        <f t="shared" si="52"/>
        <v>202.529752941176</v>
      </c>
    </row>
    <row r="139" ht="17.5" customHeight="1" spans="1:10">
      <c r="A139" s="23">
        <v>21206</v>
      </c>
      <c r="B139" s="212" t="s">
        <v>296</v>
      </c>
      <c r="C139" s="41"/>
      <c r="D139" s="41"/>
      <c r="E139" s="137"/>
      <c r="F139" s="138"/>
      <c r="G139" s="139"/>
      <c r="H139" s="41"/>
      <c r="I139" s="41"/>
      <c r="J139" s="137"/>
    </row>
    <row r="140" ht="17.5" customHeight="1" spans="1:10">
      <c r="A140" s="23">
        <v>21299</v>
      </c>
      <c r="B140" s="212" t="s">
        <v>297</v>
      </c>
      <c r="C140" s="41">
        <v>408</v>
      </c>
      <c r="D140" s="41">
        <v>168</v>
      </c>
      <c r="E140" s="137">
        <f t="shared" ref="E140:E148" si="53">D140/C140*100</f>
        <v>41.1764705882353</v>
      </c>
      <c r="F140" s="41">
        <v>104</v>
      </c>
      <c r="G140" s="139">
        <v>162.5</v>
      </c>
      <c r="H140" s="41">
        <v>290.212428</v>
      </c>
      <c r="I140" s="41">
        <f t="shared" ref="I140:I147" si="54">H140-C140</f>
        <v>-117.787572</v>
      </c>
      <c r="J140" s="137">
        <f t="shared" ref="J140:J148" si="55">I140/C140*100</f>
        <v>-28.8695029411765</v>
      </c>
    </row>
    <row r="141" ht="17.5" customHeight="1" spans="1:10">
      <c r="A141" s="19">
        <v>213</v>
      </c>
      <c r="B141" s="129" t="s">
        <v>298</v>
      </c>
      <c r="C141" s="130">
        <f t="shared" ref="C141:H141" si="56">SUM(C142:C149)</f>
        <v>39480</v>
      </c>
      <c r="D141" s="130">
        <f t="shared" si="56"/>
        <v>44810</v>
      </c>
      <c r="E141" s="131">
        <f t="shared" si="53"/>
        <v>113.500506585613</v>
      </c>
      <c r="F141" s="130">
        <v>-4595</v>
      </c>
      <c r="G141" s="132">
        <v>-9.30067806902135</v>
      </c>
      <c r="H141" s="130">
        <f t="shared" si="56"/>
        <v>43388.67917</v>
      </c>
      <c r="I141" s="130">
        <f t="shared" si="54"/>
        <v>3908.67917</v>
      </c>
      <c r="J141" s="131">
        <f t="shared" si="55"/>
        <v>9.90040316616009</v>
      </c>
    </row>
    <row r="142" ht="17.5" customHeight="1" spans="1:10">
      <c r="A142" s="23">
        <v>21301</v>
      </c>
      <c r="B142" s="212" t="s">
        <v>299</v>
      </c>
      <c r="C142" s="41">
        <v>8643</v>
      </c>
      <c r="D142" s="41">
        <v>5421</v>
      </c>
      <c r="E142" s="137">
        <f t="shared" si="53"/>
        <v>62.7212773342589</v>
      </c>
      <c r="F142" s="41">
        <v>-2993</v>
      </c>
      <c r="G142" s="139">
        <v>-35.5716662705015</v>
      </c>
      <c r="H142" s="41">
        <v>8758.23581</v>
      </c>
      <c r="I142" s="41">
        <f t="shared" si="54"/>
        <v>115.23581</v>
      </c>
      <c r="J142" s="137">
        <f t="shared" si="55"/>
        <v>1.33328485479579</v>
      </c>
    </row>
    <row r="143" ht="17.5" customHeight="1" spans="1:10">
      <c r="A143" s="23">
        <v>21302</v>
      </c>
      <c r="B143" s="212" t="s">
        <v>300</v>
      </c>
      <c r="C143" s="41">
        <v>4550</v>
      </c>
      <c r="D143" s="41">
        <v>4126</v>
      </c>
      <c r="E143" s="137">
        <f t="shared" si="53"/>
        <v>90.6813186813187</v>
      </c>
      <c r="F143" s="41">
        <v>-760</v>
      </c>
      <c r="G143" s="139">
        <v>-15.5546459271388</v>
      </c>
      <c r="H143" s="41">
        <v>4235.238205</v>
      </c>
      <c r="I143" s="41">
        <f t="shared" si="54"/>
        <v>-314.761795</v>
      </c>
      <c r="J143" s="137">
        <f t="shared" si="55"/>
        <v>-6.91784164835166</v>
      </c>
    </row>
    <row r="144" ht="17.5" customHeight="1" spans="1:10">
      <c r="A144" s="23">
        <v>21303</v>
      </c>
      <c r="B144" s="212" t="s">
        <v>301</v>
      </c>
      <c r="C144" s="41">
        <v>3381</v>
      </c>
      <c r="D144" s="41">
        <v>3510</v>
      </c>
      <c r="E144" s="137">
        <f t="shared" si="53"/>
        <v>103.815439219166</v>
      </c>
      <c r="F144" s="41">
        <v>-1155</v>
      </c>
      <c r="G144" s="139">
        <v>-24.7588424437299</v>
      </c>
      <c r="H144" s="41">
        <v>6064.903193</v>
      </c>
      <c r="I144" s="41">
        <f t="shared" si="54"/>
        <v>2683.903193</v>
      </c>
      <c r="J144" s="137">
        <f t="shared" si="55"/>
        <v>79.3819341319136</v>
      </c>
    </row>
    <row r="145" ht="17.5" customHeight="1" spans="1:10">
      <c r="A145" s="23">
        <v>21305</v>
      </c>
      <c r="B145" s="212" t="s">
        <v>302</v>
      </c>
      <c r="C145" s="41">
        <v>17006</v>
      </c>
      <c r="D145" s="41">
        <v>28614</v>
      </c>
      <c r="E145" s="137">
        <f t="shared" si="53"/>
        <v>168.258261789956</v>
      </c>
      <c r="F145" s="41">
        <v>-330</v>
      </c>
      <c r="G145" s="139">
        <v>-1.14013266998342</v>
      </c>
      <c r="H145" s="41">
        <v>16667.139207</v>
      </c>
      <c r="I145" s="41">
        <f t="shared" si="54"/>
        <v>-338.860793</v>
      </c>
      <c r="J145" s="137">
        <f t="shared" si="55"/>
        <v>-1.99259551334823</v>
      </c>
    </row>
    <row r="146" ht="17.5" customHeight="1" spans="1:10">
      <c r="A146" s="23">
        <v>21307</v>
      </c>
      <c r="B146" s="212" t="s">
        <v>303</v>
      </c>
      <c r="C146" s="41">
        <v>5379</v>
      </c>
      <c r="D146" s="41">
        <v>2501</v>
      </c>
      <c r="E146" s="137">
        <f t="shared" si="53"/>
        <v>46.4956311582078</v>
      </c>
      <c r="F146" s="41">
        <v>1059</v>
      </c>
      <c r="G146" s="139">
        <v>73.4396671289875</v>
      </c>
      <c r="H146" s="41">
        <v>6809.49429</v>
      </c>
      <c r="I146" s="41">
        <f t="shared" si="54"/>
        <v>1430.49429</v>
      </c>
      <c r="J146" s="137">
        <f t="shared" si="55"/>
        <v>26.5940563301729</v>
      </c>
    </row>
    <row r="147" ht="17.5" customHeight="1" spans="1:10">
      <c r="A147" s="23">
        <v>21308</v>
      </c>
      <c r="B147" s="212" t="s">
        <v>304</v>
      </c>
      <c r="C147" s="41">
        <v>520</v>
      </c>
      <c r="D147" s="41">
        <v>588</v>
      </c>
      <c r="E147" s="137">
        <f t="shared" si="53"/>
        <v>113.076923076923</v>
      </c>
      <c r="F147" s="41">
        <v>-255</v>
      </c>
      <c r="G147" s="139">
        <v>-30.2491103202847</v>
      </c>
      <c r="H147" s="41">
        <v>852.713765</v>
      </c>
      <c r="I147" s="41">
        <f t="shared" si="54"/>
        <v>332.713765</v>
      </c>
      <c r="J147" s="137">
        <f t="shared" si="55"/>
        <v>63.9834163461538</v>
      </c>
    </row>
    <row r="148" ht="17.5" customHeight="1" spans="1:10">
      <c r="A148" s="23">
        <v>21309</v>
      </c>
      <c r="B148" s="212" t="s">
        <v>305</v>
      </c>
      <c r="C148" s="41">
        <v>1</v>
      </c>
      <c r="D148" s="41"/>
      <c r="E148" s="137">
        <f t="shared" si="53"/>
        <v>0</v>
      </c>
      <c r="F148" s="41">
        <v>-4</v>
      </c>
      <c r="G148" s="139">
        <v>-100</v>
      </c>
      <c r="H148" s="41">
        <v>0.9547</v>
      </c>
      <c r="I148" s="41"/>
      <c r="J148" s="137">
        <f t="shared" si="55"/>
        <v>0</v>
      </c>
    </row>
    <row r="149" ht="17.5" customHeight="1" spans="1:10">
      <c r="A149" s="23">
        <v>21399</v>
      </c>
      <c r="B149" s="212" t="s">
        <v>306</v>
      </c>
      <c r="C149" s="41"/>
      <c r="D149" s="41">
        <v>50</v>
      </c>
      <c r="E149" s="137"/>
      <c r="F149" s="41">
        <v>-157</v>
      </c>
      <c r="G149" s="139">
        <v>-75.8454106280193</v>
      </c>
      <c r="H149" s="41"/>
      <c r="I149" s="41"/>
      <c r="J149" s="137"/>
    </row>
    <row r="150" ht="17.5" customHeight="1" spans="1:10">
      <c r="A150" s="19">
        <v>214</v>
      </c>
      <c r="B150" s="129" t="s">
        <v>307</v>
      </c>
      <c r="C150" s="130">
        <f t="shared" ref="C150:H150" si="57">SUM(C151:C155)</f>
        <v>9881</v>
      </c>
      <c r="D150" s="130">
        <f t="shared" si="57"/>
        <v>5504</v>
      </c>
      <c r="E150" s="131">
        <f t="shared" ref="E150:E156" si="58">D150/C150*100</f>
        <v>55.7028640825827</v>
      </c>
      <c r="F150" s="130">
        <v>-4510</v>
      </c>
      <c r="G150" s="132">
        <v>-45.0369482724186</v>
      </c>
      <c r="H150" s="130">
        <f t="shared" si="57"/>
        <v>9908.70464</v>
      </c>
      <c r="I150" s="130">
        <f t="shared" ref="I150:I156" si="59">H150-C150</f>
        <v>27.7046399999999</v>
      </c>
      <c r="J150" s="131">
        <f t="shared" ref="J150:J156" si="60">I150/C150*100</f>
        <v>0.280382957190567</v>
      </c>
    </row>
    <row r="151" ht="17.5" customHeight="1" spans="1:10">
      <c r="A151" s="23">
        <v>21401</v>
      </c>
      <c r="B151" s="212" t="s">
        <v>308</v>
      </c>
      <c r="C151" s="41">
        <v>9474</v>
      </c>
      <c r="D151" s="41">
        <v>4965</v>
      </c>
      <c r="E151" s="137">
        <f t="shared" si="58"/>
        <v>52.4065864471184</v>
      </c>
      <c r="F151" s="41">
        <v>-5049</v>
      </c>
      <c r="G151" s="139">
        <v>-50.4194128220491</v>
      </c>
      <c r="H151" s="41">
        <v>9526.84464</v>
      </c>
      <c r="I151" s="41">
        <f t="shared" si="59"/>
        <v>52.8446399999993</v>
      </c>
      <c r="J151" s="137">
        <f t="shared" si="60"/>
        <v>0.557785940468644</v>
      </c>
    </row>
    <row r="152" ht="17.5" customHeight="1" spans="1:10">
      <c r="A152" s="23">
        <v>21402</v>
      </c>
      <c r="B152" s="212" t="s">
        <v>309</v>
      </c>
      <c r="C152" s="41"/>
      <c r="D152" s="41"/>
      <c r="E152" s="137"/>
      <c r="F152" s="41"/>
      <c r="G152" s="139"/>
      <c r="H152" s="41"/>
      <c r="I152" s="41"/>
      <c r="J152" s="137"/>
    </row>
    <row r="153" ht="17.5" customHeight="1" spans="1:10">
      <c r="A153" s="23">
        <v>21403</v>
      </c>
      <c r="B153" s="212" t="s">
        <v>310</v>
      </c>
      <c r="C153" s="41"/>
      <c r="D153" s="41"/>
      <c r="E153" s="137"/>
      <c r="F153" s="41"/>
      <c r="G153" s="139"/>
      <c r="H153" s="41"/>
      <c r="I153" s="41"/>
      <c r="J153" s="137"/>
    </row>
    <row r="154" ht="17.5" customHeight="1" spans="1:10">
      <c r="A154" s="23">
        <v>21405</v>
      </c>
      <c r="B154" s="212" t="s">
        <v>311</v>
      </c>
      <c r="C154" s="41"/>
      <c r="D154" s="41"/>
      <c r="E154" s="137"/>
      <c r="F154" s="138"/>
      <c r="G154" s="139"/>
      <c r="H154" s="41"/>
      <c r="I154" s="41"/>
      <c r="J154" s="137"/>
    </row>
    <row r="155" ht="17.5" customHeight="1" spans="1:10">
      <c r="A155" s="23">
        <v>21499</v>
      </c>
      <c r="B155" s="212" t="s">
        <v>312</v>
      </c>
      <c r="C155" s="41">
        <v>407</v>
      </c>
      <c r="D155" s="41">
        <v>539</v>
      </c>
      <c r="E155" s="137">
        <f t="shared" si="58"/>
        <v>132.432432432432</v>
      </c>
      <c r="F155" s="41">
        <v>539</v>
      </c>
      <c r="G155" s="139"/>
      <c r="H155" s="41">
        <v>381.86</v>
      </c>
      <c r="I155" s="41">
        <f t="shared" si="59"/>
        <v>-25.14</v>
      </c>
      <c r="J155" s="137">
        <f t="shared" si="60"/>
        <v>-6.17690417690417</v>
      </c>
    </row>
    <row r="156" ht="17.95" customHeight="1" spans="1:10">
      <c r="A156" s="19">
        <v>215</v>
      </c>
      <c r="B156" s="129" t="s">
        <v>313</v>
      </c>
      <c r="C156" s="130">
        <f t="shared" ref="C156:H156" si="61">SUM(C157:C163)</f>
        <v>218</v>
      </c>
      <c r="D156" s="130">
        <f t="shared" si="61"/>
        <v>385</v>
      </c>
      <c r="E156" s="131">
        <f t="shared" si="58"/>
        <v>176.605504587156</v>
      </c>
      <c r="F156" s="130">
        <v>-4</v>
      </c>
      <c r="G156" s="132">
        <v>-1.02827763496144</v>
      </c>
      <c r="H156" s="130">
        <f t="shared" si="61"/>
        <v>113.3</v>
      </c>
      <c r="I156" s="130">
        <f t="shared" si="59"/>
        <v>-104.7</v>
      </c>
      <c r="J156" s="131">
        <f t="shared" si="60"/>
        <v>-48.0275229357798</v>
      </c>
    </row>
    <row r="157" ht="17.5" customHeight="1" spans="1:10">
      <c r="A157" s="23">
        <v>21501</v>
      </c>
      <c r="B157" s="212" t="s">
        <v>314</v>
      </c>
      <c r="C157" s="41"/>
      <c r="D157" s="41"/>
      <c r="E157" s="137"/>
      <c r="F157" s="41">
        <v>-13</v>
      </c>
      <c r="G157" s="139">
        <v>-100</v>
      </c>
      <c r="H157" s="41"/>
      <c r="I157" s="41"/>
      <c r="J157" s="137"/>
    </row>
    <row r="158" ht="17.5" customHeight="1" spans="1:10">
      <c r="A158" s="23">
        <v>21502</v>
      </c>
      <c r="B158" s="212" t="s">
        <v>315</v>
      </c>
      <c r="C158" s="41">
        <v>23</v>
      </c>
      <c r="D158" s="41">
        <v>109</v>
      </c>
      <c r="E158" s="137">
        <f>D158/C158*100</f>
        <v>473.913043478261</v>
      </c>
      <c r="F158" s="41">
        <v>107</v>
      </c>
      <c r="G158" s="139">
        <v>5350</v>
      </c>
      <c r="H158" s="41">
        <v>113.3</v>
      </c>
      <c r="I158" s="41">
        <f>H158-C158</f>
        <v>90.3</v>
      </c>
      <c r="J158" s="137">
        <f>I158/C158*100</f>
        <v>392.608695652174</v>
      </c>
    </row>
    <row r="159" ht="17.5" customHeight="1" spans="1:10">
      <c r="A159" s="23">
        <v>21503</v>
      </c>
      <c r="B159" s="212" t="s">
        <v>316</v>
      </c>
      <c r="C159" s="138"/>
      <c r="D159" s="138"/>
      <c r="E159" s="137"/>
      <c r="F159" s="41"/>
      <c r="G159" s="139"/>
      <c r="H159" s="138"/>
      <c r="I159" s="41"/>
      <c r="J159" s="137"/>
    </row>
    <row r="160" ht="17.5" customHeight="1" spans="1:10">
      <c r="A160" s="23">
        <v>21505</v>
      </c>
      <c r="B160" s="212" t="s">
        <v>317</v>
      </c>
      <c r="C160" s="41">
        <v>195</v>
      </c>
      <c r="D160" s="41">
        <v>196</v>
      </c>
      <c r="E160" s="137">
        <f t="shared" ref="E160:E165" si="62">D160/C160*100</f>
        <v>100.512820512821</v>
      </c>
      <c r="F160" s="41">
        <v>-6</v>
      </c>
      <c r="G160" s="139">
        <v>-2.97029702970297</v>
      </c>
      <c r="H160" s="41"/>
      <c r="I160" s="41">
        <f t="shared" ref="I160:I165" si="63">H160-C160</f>
        <v>-195</v>
      </c>
      <c r="J160" s="137">
        <f t="shared" ref="J160:J165" si="64">I160/C160*100</f>
        <v>-100</v>
      </c>
    </row>
    <row r="161" ht="17.5" customHeight="1" spans="1:10">
      <c r="A161" s="23">
        <v>21507</v>
      </c>
      <c r="B161" s="212" t="s">
        <v>318</v>
      </c>
      <c r="C161" s="41"/>
      <c r="D161" s="41"/>
      <c r="E161" s="137"/>
      <c r="F161" s="41"/>
      <c r="G161" s="139"/>
      <c r="H161" s="41"/>
      <c r="I161" s="41"/>
      <c r="J161" s="137"/>
    </row>
    <row r="162" ht="17.5" customHeight="1" spans="1:10">
      <c r="A162" s="23">
        <v>21508</v>
      </c>
      <c r="B162" s="212" t="s">
        <v>319</v>
      </c>
      <c r="C162" s="41"/>
      <c r="D162" s="41">
        <v>30</v>
      </c>
      <c r="E162" s="137"/>
      <c r="F162" s="41"/>
      <c r="G162" s="139">
        <v>0</v>
      </c>
      <c r="H162" s="41"/>
      <c r="I162" s="41"/>
      <c r="J162" s="137"/>
    </row>
    <row r="163" ht="17.5" customHeight="1" spans="1:10">
      <c r="A163" s="23">
        <v>21599</v>
      </c>
      <c r="B163" s="212" t="s">
        <v>320</v>
      </c>
      <c r="C163" s="41"/>
      <c r="D163" s="41">
        <v>50</v>
      </c>
      <c r="E163" s="137"/>
      <c r="F163" s="41">
        <v>-92</v>
      </c>
      <c r="G163" s="139">
        <v>-64.7887323943662</v>
      </c>
      <c r="H163" s="41"/>
      <c r="I163" s="41"/>
      <c r="J163" s="137"/>
    </row>
    <row r="164" ht="17.5" customHeight="1" spans="1:10">
      <c r="A164" s="19">
        <v>216</v>
      </c>
      <c r="B164" s="129" t="s">
        <v>321</v>
      </c>
      <c r="C164" s="130">
        <f t="shared" ref="C164:H164" si="65">SUM(C165:C167)</f>
        <v>200</v>
      </c>
      <c r="D164" s="130">
        <f t="shared" si="65"/>
        <v>218</v>
      </c>
      <c r="E164" s="131">
        <f t="shared" si="62"/>
        <v>109</v>
      </c>
      <c r="F164" s="130">
        <v>-179</v>
      </c>
      <c r="G164" s="132">
        <v>-45.088161209068</v>
      </c>
      <c r="H164" s="130">
        <f t="shared" si="65"/>
        <v>190.451959</v>
      </c>
      <c r="I164" s="130">
        <f t="shared" si="63"/>
        <v>-9.54804100000001</v>
      </c>
      <c r="J164" s="131">
        <f t="shared" si="64"/>
        <v>-4.77402050000001</v>
      </c>
    </row>
    <row r="165" ht="17.5" customHeight="1" spans="1:10">
      <c r="A165" s="23">
        <v>21602</v>
      </c>
      <c r="B165" s="212" t="s">
        <v>322</v>
      </c>
      <c r="C165" s="41">
        <v>200</v>
      </c>
      <c r="D165" s="41">
        <v>218</v>
      </c>
      <c r="E165" s="137">
        <f t="shared" si="62"/>
        <v>109</v>
      </c>
      <c r="F165" s="41">
        <v>-179</v>
      </c>
      <c r="G165" s="139">
        <v>-45.088161209068</v>
      </c>
      <c r="H165" s="41">
        <v>190.451959</v>
      </c>
      <c r="I165" s="41">
        <f t="shared" si="63"/>
        <v>-9.54804100000001</v>
      </c>
      <c r="J165" s="137">
        <f t="shared" si="64"/>
        <v>-4.77402050000001</v>
      </c>
    </row>
    <row r="166" ht="17.5" customHeight="1" spans="1:10">
      <c r="A166" s="23">
        <v>21606</v>
      </c>
      <c r="B166" s="212" t="s">
        <v>323</v>
      </c>
      <c r="C166" s="41"/>
      <c r="D166" s="41"/>
      <c r="E166" s="137"/>
      <c r="F166" s="41"/>
      <c r="G166" s="139"/>
      <c r="H166" s="41"/>
      <c r="I166" s="41"/>
      <c r="J166" s="137"/>
    </row>
    <row r="167" ht="17.5" customHeight="1" spans="1:10">
      <c r="A167" s="23">
        <v>21699</v>
      </c>
      <c r="B167" s="212" t="s">
        <v>324</v>
      </c>
      <c r="C167" s="41"/>
      <c r="D167" s="41"/>
      <c r="E167" s="137"/>
      <c r="F167" s="41"/>
      <c r="G167" s="139"/>
      <c r="H167" s="41"/>
      <c r="I167" s="41"/>
      <c r="J167" s="137"/>
    </row>
    <row r="168" ht="17.5" customHeight="1" spans="1:10">
      <c r="A168" s="19">
        <v>217</v>
      </c>
      <c r="B168" s="129" t="s">
        <v>325</v>
      </c>
      <c r="C168" s="130">
        <f t="shared" ref="C168:H168" si="66">SUM(C169:C173)</f>
        <v>1094</v>
      </c>
      <c r="D168" s="130">
        <f t="shared" si="66"/>
        <v>437</v>
      </c>
      <c r="E168" s="131">
        <f>D168/C168*100</f>
        <v>39.945155393053</v>
      </c>
      <c r="F168" s="130">
        <v>103</v>
      </c>
      <c r="G168" s="132">
        <v>30.8383233532934</v>
      </c>
      <c r="H168" s="130">
        <f t="shared" si="66"/>
        <v>659.747019</v>
      </c>
      <c r="I168" s="130">
        <f>H168-C168</f>
        <v>-434.252981</v>
      </c>
      <c r="J168" s="131">
        <f>I168/C168*100</f>
        <v>-39.6940567641682</v>
      </c>
    </row>
    <row r="169" ht="17.5" customHeight="1" spans="1:10">
      <c r="A169" s="23">
        <v>21701</v>
      </c>
      <c r="B169" s="212" t="s">
        <v>326</v>
      </c>
      <c r="C169" s="41"/>
      <c r="D169" s="41"/>
      <c r="E169" s="137"/>
      <c r="F169" s="138"/>
      <c r="G169" s="139"/>
      <c r="H169" s="41"/>
      <c r="I169" s="41"/>
      <c r="J169" s="137"/>
    </row>
    <row r="170" ht="17.5" customHeight="1" spans="1:10">
      <c r="A170" s="23">
        <v>21702</v>
      </c>
      <c r="B170" s="212" t="s">
        <v>327</v>
      </c>
      <c r="C170" s="138"/>
      <c r="D170" s="41"/>
      <c r="E170" s="137"/>
      <c r="F170" s="41"/>
      <c r="G170" s="139"/>
      <c r="H170" s="138"/>
      <c r="I170" s="41"/>
      <c r="J170" s="137"/>
    </row>
    <row r="171" ht="17.5" customHeight="1" spans="1:10">
      <c r="A171" s="23">
        <v>21703</v>
      </c>
      <c r="B171" s="212" t="s">
        <v>328</v>
      </c>
      <c r="C171" s="41">
        <v>1094</v>
      </c>
      <c r="D171" s="41">
        <v>437</v>
      </c>
      <c r="E171" s="137">
        <f t="shared" ref="E171:E176" si="67">D171/C171*100</f>
        <v>39.945155393053</v>
      </c>
      <c r="F171" s="41">
        <v>103</v>
      </c>
      <c r="G171" s="139">
        <v>30.8383233532934</v>
      </c>
      <c r="H171" s="41">
        <v>659.747019</v>
      </c>
      <c r="I171" s="41">
        <f t="shared" ref="I171:I180" si="68">H171-C171</f>
        <v>-434.252981</v>
      </c>
      <c r="J171" s="137">
        <f t="shared" ref="J171:J176" si="69">I171/C171*100</f>
        <v>-39.6940567641682</v>
      </c>
    </row>
    <row r="172" ht="17.5" customHeight="1" spans="1:10">
      <c r="A172" s="23">
        <v>21704</v>
      </c>
      <c r="B172" s="220" t="s">
        <v>329</v>
      </c>
      <c r="C172" s="41"/>
      <c r="D172" s="41"/>
      <c r="E172" s="137"/>
      <c r="F172" s="41"/>
      <c r="G172" s="139"/>
      <c r="H172" s="41"/>
      <c r="I172" s="41"/>
      <c r="J172" s="137"/>
    </row>
    <row r="173" ht="17.5" customHeight="1" spans="1:10">
      <c r="A173" s="23">
        <v>21799</v>
      </c>
      <c r="B173" s="212" t="s">
        <v>330</v>
      </c>
      <c r="C173" s="41"/>
      <c r="D173" s="41"/>
      <c r="E173" s="137"/>
      <c r="F173" s="41"/>
      <c r="G173" s="139"/>
      <c r="H173" s="41"/>
      <c r="I173" s="41"/>
      <c r="J173" s="137"/>
    </row>
    <row r="174" ht="17.5" customHeight="1" spans="1:10">
      <c r="A174" s="19">
        <v>220</v>
      </c>
      <c r="B174" s="129" t="s">
        <v>331</v>
      </c>
      <c r="C174" s="130">
        <f t="shared" ref="C174:H174" si="70">SUM(C175:C177)</f>
        <v>1606</v>
      </c>
      <c r="D174" s="130">
        <f t="shared" si="70"/>
        <v>961</v>
      </c>
      <c r="E174" s="131">
        <f t="shared" si="67"/>
        <v>59.8381070983811</v>
      </c>
      <c r="F174" s="130">
        <v>-445</v>
      </c>
      <c r="G174" s="132">
        <v>-31.6500711237553</v>
      </c>
      <c r="H174" s="130">
        <f t="shared" si="70"/>
        <v>1220.667863</v>
      </c>
      <c r="I174" s="130">
        <f t="shared" si="68"/>
        <v>-385.332137</v>
      </c>
      <c r="J174" s="131">
        <f t="shared" si="69"/>
        <v>-23.9932837484433</v>
      </c>
    </row>
    <row r="175" ht="17.5" customHeight="1" spans="1:10">
      <c r="A175" s="23">
        <v>22001</v>
      </c>
      <c r="B175" s="212" t="s">
        <v>332</v>
      </c>
      <c r="C175" s="41">
        <v>1566</v>
      </c>
      <c r="D175" s="41">
        <v>921</v>
      </c>
      <c r="E175" s="137">
        <f t="shared" si="67"/>
        <v>58.8122605363985</v>
      </c>
      <c r="F175" s="41">
        <v>-465</v>
      </c>
      <c r="G175" s="139">
        <v>-33.5497835497836</v>
      </c>
      <c r="H175" s="41">
        <v>1181.205463</v>
      </c>
      <c r="I175" s="41">
        <f t="shared" si="68"/>
        <v>-384.794537</v>
      </c>
      <c r="J175" s="137">
        <f t="shared" si="69"/>
        <v>-24.5718095146871</v>
      </c>
    </row>
    <row r="176" ht="17.5" customHeight="1" spans="1:10">
      <c r="A176" s="23">
        <v>22005</v>
      </c>
      <c r="B176" s="212" t="s">
        <v>333</v>
      </c>
      <c r="C176" s="41">
        <v>40</v>
      </c>
      <c r="D176" s="41">
        <v>40</v>
      </c>
      <c r="E176" s="137">
        <f t="shared" si="67"/>
        <v>100</v>
      </c>
      <c r="F176" s="41">
        <v>20</v>
      </c>
      <c r="G176" s="139">
        <v>100</v>
      </c>
      <c r="H176" s="41">
        <v>38.4924</v>
      </c>
      <c r="I176" s="41">
        <f t="shared" si="68"/>
        <v>-1.5076</v>
      </c>
      <c r="J176" s="137">
        <f t="shared" si="69"/>
        <v>-3.76899999999999</v>
      </c>
    </row>
    <row r="177" ht="17.5" customHeight="1" spans="1:10">
      <c r="A177" s="23">
        <v>22099</v>
      </c>
      <c r="B177" s="212" t="s">
        <v>334</v>
      </c>
      <c r="C177" s="41"/>
      <c r="D177" s="41"/>
      <c r="E177" s="137"/>
      <c r="F177" s="41"/>
      <c r="G177" s="139"/>
      <c r="H177" s="41">
        <v>0.97</v>
      </c>
      <c r="I177" s="41">
        <f t="shared" si="68"/>
        <v>0.97</v>
      </c>
      <c r="J177" s="137"/>
    </row>
    <row r="178" ht="17.95" customHeight="1" spans="1:10">
      <c r="A178" s="19">
        <v>221</v>
      </c>
      <c r="B178" s="129" t="s">
        <v>335</v>
      </c>
      <c r="C178" s="130">
        <f t="shared" ref="C178:H178" si="71">SUM(C179:C181)</f>
        <v>5374</v>
      </c>
      <c r="D178" s="130">
        <f t="shared" si="71"/>
        <v>3399</v>
      </c>
      <c r="E178" s="131">
        <f t="shared" ref="E178:E180" si="72">D178/C178*100</f>
        <v>63.2489765537774</v>
      </c>
      <c r="F178" s="130">
        <v>-1821</v>
      </c>
      <c r="G178" s="132">
        <v>-34.8850574712644</v>
      </c>
      <c r="H178" s="130">
        <f t="shared" si="71"/>
        <v>5580.029234</v>
      </c>
      <c r="I178" s="130">
        <f t="shared" si="68"/>
        <v>206.029234</v>
      </c>
      <c r="J178" s="131">
        <f t="shared" ref="J178:J180" si="73">I178/C178*100</f>
        <v>3.83381529586899</v>
      </c>
    </row>
    <row r="179" ht="17.5" customHeight="1" spans="1:10">
      <c r="A179" s="23">
        <v>22101</v>
      </c>
      <c r="B179" s="212" t="s">
        <v>336</v>
      </c>
      <c r="C179" s="41">
        <v>269</v>
      </c>
      <c r="D179" s="41">
        <v>446</v>
      </c>
      <c r="E179" s="137">
        <f t="shared" si="72"/>
        <v>165.799256505576</v>
      </c>
      <c r="F179" s="41">
        <v>-64</v>
      </c>
      <c r="G179" s="139">
        <v>-12.5490196078431</v>
      </c>
      <c r="H179" s="41">
        <v>522.078</v>
      </c>
      <c r="I179" s="41">
        <f t="shared" si="68"/>
        <v>253.078</v>
      </c>
      <c r="J179" s="137">
        <f t="shared" si="73"/>
        <v>94.0810408921933</v>
      </c>
    </row>
    <row r="180" ht="17.5" customHeight="1" spans="1:10">
      <c r="A180" s="23">
        <v>22102</v>
      </c>
      <c r="B180" s="212" t="s">
        <v>337</v>
      </c>
      <c r="C180" s="41">
        <v>5105</v>
      </c>
      <c r="D180" s="41">
        <v>2933</v>
      </c>
      <c r="E180" s="137">
        <f t="shared" si="72"/>
        <v>57.4534769833497</v>
      </c>
      <c r="F180" s="41">
        <v>-1777</v>
      </c>
      <c r="G180" s="139">
        <v>-37.7282377919321</v>
      </c>
      <c r="H180" s="41">
        <v>5057.951234</v>
      </c>
      <c r="I180" s="41">
        <f t="shared" si="68"/>
        <v>-47.0487659999999</v>
      </c>
      <c r="J180" s="137">
        <f t="shared" si="73"/>
        <v>-0.921621273261506</v>
      </c>
    </row>
    <row r="181" ht="17.5" customHeight="1" spans="1:10">
      <c r="A181" s="23">
        <v>22103</v>
      </c>
      <c r="B181" s="212" t="s">
        <v>338</v>
      </c>
      <c r="C181" s="41"/>
      <c r="D181" s="41">
        <v>20</v>
      </c>
      <c r="E181" s="137"/>
      <c r="F181" s="41">
        <v>20</v>
      </c>
      <c r="G181" s="139"/>
      <c r="H181" s="41"/>
      <c r="I181" s="41"/>
      <c r="J181" s="137"/>
    </row>
    <row r="182" ht="17.5" customHeight="1" spans="1:10">
      <c r="A182" s="19">
        <v>222</v>
      </c>
      <c r="B182" s="129" t="s">
        <v>339</v>
      </c>
      <c r="C182" s="130">
        <f t="shared" ref="C182:H182" si="74">SUM(C183:C186)</f>
        <v>211</v>
      </c>
      <c r="D182" s="130">
        <f t="shared" si="74"/>
        <v>249</v>
      </c>
      <c r="E182" s="131">
        <f t="shared" ref="E182:E185" si="75">D182/C182*100</f>
        <v>118.009478672986</v>
      </c>
      <c r="F182" s="130">
        <v>-62</v>
      </c>
      <c r="G182" s="132">
        <v>-19.935691318328</v>
      </c>
      <c r="H182" s="130">
        <f t="shared" si="74"/>
        <v>24.652</v>
      </c>
      <c r="I182" s="130">
        <f t="shared" ref="I182:I185" si="76">H182-C182</f>
        <v>-186.348</v>
      </c>
      <c r="J182" s="131">
        <f t="shared" ref="J182:J185" si="77">I182/C182*100</f>
        <v>-88.3165876777251</v>
      </c>
    </row>
    <row r="183" ht="17.5" customHeight="1" spans="1:10">
      <c r="A183" s="23">
        <v>22201</v>
      </c>
      <c r="B183" s="212" t="s">
        <v>340</v>
      </c>
      <c r="C183" s="41">
        <v>61</v>
      </c>
      <c r="D183" s="41">
        <v>81</v>
      </c>
      <c r="E183" s="137">
        <f t="shared" si="75"/>
        <v>132.786885245902</v>
      </c>
      <c r="F183" s="41">
        <v>20</v>
      </c>
      <c r="G183" s="139">
        <v>32.7868852459016</v>
      </c>
      <c r="H183" s="41">
        <v>0.6</v>
      </c>
      <c r="I183" s="41">
        <f t="shared" si="76"/>
        <v>-60.4</v>
      </c>
      <c r="J183" s="137">
        <f t="shared" si="77"/>
        <v>-99.016393442623</v>
      </c>
    </row>
    <row r="184" ht="17.5" customHeight="1" spans="1:10">
      <c r="A184" s="23">
        <v>22203</v>
      </c>
      <c r="B184" s="212" t="s">
        <v>341</v>
      </c>
      <c r="C184" s="41"/>
      <c r="D184" s="41"/>
      <c r="E184" s="137"/>
      <c r="F184" s="138"/>
      <c r="G184" s="139"/>
      <c r="H184" s="41"/>
      <c r="I184" s="41"/>
      <c r="J184" s="137"/>
    </row>
    <row r="185" ht="17.5" customHeight="1" spans="1:10">
      <c r="A185" s="23">
        <v>22204</v>
      </c>
      <c r="B185" s="212" t="s">
        <v>342</v>
      </c>
      <c r="C185" s="41">
        <v>150</v>
      </c>
      <c r="D185" s="41">
        <v>168</v>
      </c>
      <c r="E185" s="137">
        <f t="shared" si="75"/>
        <v>112</v>
      </c>
      <c r="F185" s="41">
        <v>-82</v>
      </c>
      <c r="G185" s="139">
        <v>-32.8</v>
      </c>
      <c r="H185" s="41">
        <v>24.052</v>
      </c>
      <c r="I185" s="41">
        <f t="shared" si="76"/>
        <v>-125.948</v>
      </c>
      <c r="J185" s="137">
        <f t="shared" si="77"/>
        <v>-83.9653333333333</v>
      </c>
    </row>
    <row r="186" ht="17.5" customHeight="1" spans="1:10">
      <c r="A186" s="23">
        <v>22205</v>
      </c>
      <c r="B186" s="212" t="s">
        <v>343</v>
      </c>
      <c r="C186" s="41"/>
      <c r="D186" s="41"/>
      <c r="E186" s="137"/>
      <c r="F186" s="41"/>
      <c r="G186" s="139"/>
      <c r="H186" s="41"/>
      <c r="I186" s="41"/>
      <c r="J186" s="137"/>
    </row>
    <row r="187" ht="17.5" customHeight="1" spans="1:10">
      <c r="A187" s="19">
        <v>224</v>
      </c>
      <c r="B187" s="129" t="s">
        <v>344</v>
      </c>
      <c r="C187" s="130">
        <f t="shared" ref="C187:H187" si="78">SUM(C188:C194)</f>
        <v>3181</v>
      </c>
      <c r="D187" s="130">
        <f t="shared" si="78"/>
        <v>2460</v>
      </c>
      <c r="E187" s="131">
        <f t="shared" ref="E187:E189" si="79">D187/C187*100</f>
        <v>77.3341716441371</v>
      </c>
      <c r="F187" s="130">
        <v>-186</v>
      </c>
      <c r="G187" s="132">
        <v>-7.02947845804989</v>
      </c>
      <c r="H187" s="130">
        <f t="shared" si="78"/>
        <v>2199.896283</v>
      </c>
      <c r="I187" s="130">
        <f t="shared" ref="I187:I189" si="80">H187-C187</f>
        <v>-981.103717</v>
      </c>
      <c r="J187" s="131">
        <f t="shared" ref="J187:J189" si="81">I187/C187*100</f>
        <v>-30.8426192077963</v>
      </c>
    </row>
    <row r="188" ht="17.5" customHeight="1" spans="1:10">
      <c r="A188" s="23">
        <v>22401</v>
      </c>
      <c r="B188" s="212" t="s">
        <v>345</v>
      </c>
      <c r="C188" s="41">
        <v>480</v>
      </c>
      <c r="D188" s="41">
        <v>546</v>
      </c>
      <c r="E188" s="137">
        <f t="shared" si="79"/>
        <v>113.75</v>
      </c>
      <c r="F188" s="41">
        <v>92</v>
      </c>
      <c r="G188" s="139">
        <v>20.2643171806167</v>
      </c>
      <c r="H188" s="41">
        <v>412.71435</v>
      </c>
      <c r="I188" s="41">
        <f t="shared" si="80"/>
        <v>-67.28565</v>
      </c>
      <c r="J188" s="137">
        <f t="shared" si="81"/>
        <v>-14.01784375</v>
      </c>
    </row>
    <row r="189" ht="17.5" customHeight="1" spans="1:10">
      <c r="A189" s="23">
        <v>22402</v>
      </c>
      <c r="B189" s="212" t="s">
        <v>346</v>
      </c>
      <c r="C189" s="41">
        <v>402</v>
      </c>
      <c r="D189" s="41">
        <v>454</v>
      </c>
      <c r="E189" s="137">
        <f t="shared" si="79"/>
        <v>112.935323383085</v>
      </c>
      <c r="F189" s="41">
        <v>77</v>
      </c>
      <c r="G189" s="139">
        <v>20.4244031830239</v>
      </c>
      <c r="H189" s="41">
        <v>433.31256</v>
      </c>
      <c r="I189" s="41">
        <f t="shared" si="80"/>
        <v>31.31256</v>
      </c>
      <c r="J189" s="137">
        <f t="shared" si="81"/>
        <v>7.78919402985075</v>
      </c>
    </row>
    <row r="190" ht="17.5" customHeight="1" spans="1:10">
      <c r="A190" s="23">
        <v>22404</v>
      </c>
      <c r="B190" s="212" t="s">
        <v>347</v>
      </c>
      <c r="C190" s="41"/>
      <c r="D190" s="41"/>
      <c r="E190" s="137"/>
      <c r="F190" s="138"/>
      <c r="G190" s="139"/>
      <c r="H190" s="41"/>
      <c r="I190" s="41"/>
      <c r="J190" s="137"/>
    </row>
    <row r="191" ht="17.5" customHeight="1" spans="1:10">
      <c r="A191" s="23">
        <v>22405</v>
      </c>
      <c r="B191" s="212" t="s">
        <v>348</v>
      </c>
      <c r="C191" s="41"/>
      <c r="D191" s="41"/>
      <c r="E191" s="137"/>
      <c r="F191" s="41">
        <v>-1</v>
      </c>
      <c r="G191" s="139">
        <v>-100</v>
      </c>
      <c r="H191" s="41"/>
      <c r="I191" s="41"/>
      <c r="J191" s="137"/>
    </row>
    <row r="192" ht="17.5" customHeight="1" spans="1:10">
      <c r="A192" s="23">
        <v>22406</v>
      </c>
      <c r="B192" s="212" t="s">
        <v>349</v>
      </c>
      <c r="C192" s="41">
        <v>1579</v>
      </c>
      <c r="D192" s="41">
        <v>673</v>
      </c>
      <c r="E192" s="137">
        <f t="shared" ref="E192:E206" si="82">D192/C192*100</f>
        <v>42.6219126029132</v>
      </c>
      <c r="F192" s="41">
        <v>-88</v>
      </c>
      <c r="G192" s="139">
        <v>-11.5637319316689</v>
      </c>
      <c r="H192" s="41">
        <v>714.717523</v>
      </c>
      <c r="I192" s="41">
        <f t="shared" ref="I192:I194" si="83">H192-C192</f>
        <v>-864.282477</v>
      </c>
      <c r="J192" s="137">
        <f t="shared" ref="J192:J206" si="84">I192/C192*100</f>
        <v>-54.7360656744775</v>
      </c>
    </row>
    <row r="193" ht="17.5" customHeight="1" spans="1:10">
      <c r="A193" s="23">
        <v>22407</v>
      </c>
      <c r="B193" s="212" t="s">
        <v>350</v>
      </c>
      <c r="C193" s="41">
        <v>361</v>
      </c>
      <c r="D193" s="41">
        <v>408</v>
      </c>
      <c r="E193" s="137">
        <f t="shared" si="82"/>
        <v>113.019390581717</v>
      </c>
      <c r="F193" s="41">
        <v>-202</v>
      </c>
      <c r="G193" s="139">
        <v>-33.1147540983607</v>
      </c>
      <c r="H193" s="41">
        <v>438.15185</v>
      </c>
      <c r="I193" s="41">
        <f t="shared" si="83"/>
        <v>77.15185</v>
      </c>
      <c r="J193" s="137">
        <f t="shared" si="84"/>
        <v>21.371703601108</v>
      </c>
    </row>
    <row r="194" ht="17.5" customHeight="1" spans="1:10">
      <c r="A194" s="23">
        <v>22499</v>
      </c>
      <c r="B194" s="212" t="s">
        <v>351</v>
      </c>
      <c r="C194" s="41">
        <v>359</v>
      </c>
      <c r="D194" s="41">
        <v>379</v>
      </c>
      <c r="E194" s="137">
        <f t="shared" si="82"/>
        <v>105.571030640669</v>
      </c>
      <c r="F194" s="41">
        <v>-64</v>
      </c>
      <c r="G194" s="139">
        <v>-14.4469525959368</v>
      </c>
      <c r="H194" s="41">
        <v>201</v>
      </c>
      <c r="I194" s="41">
        <f t="shared" si="83"/>
        <v>-158</v>
      </c>
      <c r="J194" s="137">
        <f t="shared" si="84"/>
        <v>-44.0111420612813</v>
      </c>
    </row>
    <row r="195" ht="17.5" customHeight="1" spans="1:10">
      <c r="A195" s="19">
        <v>227</v>
      </c>
      <c r="B195" s="129" t="s">
        <v>352</v>
      </c>
      <c r="C195" s="130">
        <v>2100</v>
      </c>
      <c r="D195" s="133"/>
      <c r="E195" s="131">
        <f t="shared" si="82"/>
        <v>0</v>
      </c>
      <c r="F195" s="133"/>
      <c r="G195" s="134"/>
      <c r="H195" s="130">
        <v>2100</v>
      </c>
      <c r="I195" s="130"/>
      <c r="J195" s="131">
        <f t="shared" si="84"/>
        <v>0</v>
      </c>
    </row>
    <row r="196" ht="17.5" customHeight="1" spans="1:10">
      <c r="A196" s="19">
        <v>229</v>
      </c>
      <c r="B196" s="129" t="s">
        <v>353</v>
      </c>
      <c r="C196" s="130">
        <f>SUM(C197:C198)</f>
        <v>706</v>
      </c>
      <c r="D196" s="130"/>
      <c r="E196" s="131">
        <f t="shared" si="82"/>
        <v>0</v>
      </c>
      <c r="F196" s="130">
        <v>-100</v>
      </c>
      <c r="G196" s="132">
        <v>-100</v>
      </c>
      <c r="H196" s="130">
        <f>SUM(H197:H198)</f>
        <v>2.555826</v>
      </c>
      <c r="I196" s="130">
        <f t="shared" ref="I196:I206" si="85">H196-C196</f>
        <v>-703.444174</v>
      </c>
      <c r="J196" s="131">
        <f t="shared" si="84"/>
        <v>-99.6379849858357</v>
      </c>
    </row>
    <row r="197" ht="17.5" customHeight="1" spans="1:10">
      <c r="A197" s="23">
        <v>22902</v>
      </c>
      <c r="B197" s="212" t="s">
        <v>354</v>
      </c>
      <c r="C197" s="41">
        <v>700</v>
      </c>
      <c r="D197" s="15"/>
      <c r="E197" s="137">
        <f t="shared" si="82"/>
        <v>0</v>
      </c>
      <c r="F197" s="15"/>
      <c r="G197" s="127"/>
      <c r="H197" s="41"/>
      <c r="I197" s="41">
        <f t="shared" si="85"/>
        <v>-700</v>
      </c>
      <c r="J197" s="137">
        <f t="shared" si="84"/>
        <v>-100</v>
      </c>
    </row>
    <row r="198" ht="17.5" customHeight="1" spans="1:10">
      <c r="A198" s="23">
        <v>22999</v>
      </c>
      <c r="B198" s="212" t="s">
        <v>355</v>
      </c>
      <c r="C198" s="41">
        <v>6</v>
      </c>
      <c r="D198" s="41"/>
      <c r="E198" s="137">
        <f t="shared" si="82"/>
        <v>0</v>
      </c>
      <c r="F198" s="41">
        <v>-100</v>
      </c>
      <c r="G198" s="139">
        <v>-100</v>
      </c>
      <c r="H198" s="41">
        <v>2.555826</v>
      </c>
      <c r="I198" s="41">
        <f t="shared" si="85"/>
        <v>-3.444174</v>
      </c>
      <c r="J198" s="137">
        <f t="shared" si="84"/>
        <v>-57.4029</v>
      </c>
    </row>
    <row r="199" ht="17.95" customHeight="1" spans="1:10">
      <c r="A199" s="19">
        <v>232</v>
      </c>
      <c r="B199" s="129" t="s">
        <v>356</v>
      </c>
      <c r="C199" s="130">
        <f t="shared" ref="C199:H199" si="86">C200</f>
        <v>5698</v>
      </c>
      <c r="D199" s="130">
        <f t="shared" si="86"/>
        <v>5271</v>
      </c>
      <c r="E199" s="131">
        <f t="shared" si="82"/>
        <v>92.5061425061425</v>
      </c>
      <c r="F199" s="130">
        <v>1178</v>
      </c>
      <c r="G199" s="132">
        <v>28.7808453457122</v>
      </c>
      <c r="H199" s="130">
        <f t="shared" si="86"/>
        <v>6840.5078</v>
      </c>
      <c r="I199" s="130">
        <f t="shared" si="85"/>
        <v>1142.5078</v>
      </c>
      <c r="J199" s="131">
        <f t="shared" si="84"/>
        <v>20.0510319410319</v>
      </c>
    </row>
    <row r="200" ht="17.5" customHeight="1" spans="1:10">
      <c r="A200" s="23">
        <v>23203</v>
      </c>
      <c r="B200" s="212" t="s">
        <v>357</v>
      </c>
      <c r="C200" s="41">
        <v>5698</v>
      </c>
      <c r="D200" s="41">
        <v>5271</v>
      </c>
      <c r="E200" s="137">
        <f t="shared" si="82"/>
        <v>92.5061425061425</v>
      </c>
      <c r="F200" s="41">
        <v>1178</v>
      </c>
      <c r="G200" s="139">
        <v>28.7808453457122</v>
      </c>
      <c r="H200" s="41">
        <v>6840.5078</v>
      </c>
      <c r="I200" s="41">
        <f t="shared" si="85"/>
        <v>1142.5078</v>
      </c>
      <c r="J200" s="137">
        <f t="shared" si="84"/>
        <v>20.0510319410319</v>
      </c>
    </row>
    <row r="201" ht="17.5" customHeight="1" spans="1:10">
      <c r="A201" s="19">
        <v>233</v>
      </c>
      <c r="B201" s="129" t="s">
        <v>358</v>
      </c>
      <c r="C201" s="130">
        <f t="shared" ref="C201:H201" si="87">C202</f>
        <v>54</v>
      </c>
      <c r="D201" s="130">
        <f t="shared" si="87"/>
        <v>10</v>
      </c>
      <c r="E201" s="131">
        <f t="shared" si="82"/>
        <v>18.5185185185185</v>
      </c>
      <c r="F201" s="130">
        <v>-37</v>
      </c>
      <c r="G201" s="132">
        <v>-78.7234042553192</v>
      </c>
      <c r="H201" s="130">
        <f t="shared" si="87"/>
        <v>9.64</v>
      </c>
      <c r="I201" s="130">
        <f t="shared" si="85"/>
        <v>-44.36</v>
      </c>
      <c r="J201" s="131">
        <f t="shared" si="84"/>
        <v>-82.1481481481482</v>
      </c>
    </row>
    <row r="202" ht="17.5" customHeight="1" spans="1:10">
      <c r="A202" s="23">
        <v>23303</v>
      </c>
      <c r="B202" s="212" t="s">
        <v>359</v>
      </c>
      <c r="C202" s="41">
        <v>54</v>
      </c>
      <c r="D202" s="41">
        <v>10</v>
      </c>
      <c r="E202" s="137">
        <f t="shared" si="82"/>
        <v>18.5185185185185</v>
      </c>
      <c r="F202" s="41">
        <v>-37</v>
      </c>
      <c r="G202" s="139">
        <v>-78.7234042553192</v>
      </c>
      <c r="H202" s="41">
        <v>9.64</v>
      </c>
      <c r="I202" s="41">
        <f t="shared" si="85"/>
        <v>-44.36</v>
      </c>
      <c r="J202" s="137">
        <f t="shared" si="84"/>
        <v>-82.1481481481482</v>
      </c>
    </row>
    <row r="203" ht="17.5" customHeight="1" spans="1:10">
      <c r="A203" s="148"/>
      <c r="B203" s="129" t="s">
        <v>360</v>
      </c>
      <c r="C203" s="130">
        <f t="shared" ref="C203:H203" si="88">C201+C199+C196+C195+C187+C182+C178+C174+C168+C164+C156+C150+C141+C134+C119+C104+C82+C75+C64+C53+C41+C37+C8</f>
        <v>199174</v>
      </c>
      <c r="D203" s="130">
        <f t="shared" si="88"/>
        <v>202123</v>
      </c>
      <c r="E203" s="131">
        <f t="shared" si="82"/>
        <v>101.480614939701</v>
      </c>
      <c r="F203" s="130">
        <v>-16075</v>
      </c>
      <c r="G203" s="132">
        <v>-7.36716193548978</v>
      </c>
      <c r="H203" s="130">
        <f t="shared" si="88"/>
        <v>211148.972463</v>
      </c>
      <c r="I203" s="130">
        <f t="shared" si="85"/>
        <v>11974.972463</v>
      </c>
      <c r="J203" s="131">
        <f t="shared" si="84"/>
        <v>6.01231710112768</v>
      </c>
    </row>
    <row r="204" ht="17.5" customHeight="1" spans="1:10">
      <c r="A204" s="19">
        <v>230</v>
      </c>
      <c r="B204" s="129" t="s">
        <v>361</v>
      </c>
      <c r="C204" s="130">
        <f t="shared" ref="C204:H204" si="89">C205+C208+C209+C210</f>
        <v>1134</v>
      </c>
      <c r="D204" s="130">
        <f t="shared" si="89"/>
        <v>44757</v>
      </c>
      <c r="E204" s="131">
        <f t="shared" si="82"/>
        <v>3946.8253968254</v>
      </c>
      <c r="F204" s="130">
        <v>-2060</v>
      </c>
      <c r="G204" s="132">
        <v>-4.40011107076489</v>
      </c>
      <c r="H204" s="130">
        <f t="shared" si="89"/>
        <v>1162</v>
      </c>
      <c r="I204" s="130">
        <f t="shared" si="85"/>
        <v>28</v>
      </c>
      <c r="J204" s="131">
        <f t="shared" si="84"/>
        <v>2.46913580246914</v>
      </c>
    </row>
    <row r="205" ht="17.5" customHeight="1" spans="1:10">
      <c r="A205" s="19">
        <v>23006</v>
      </c>
      <c r="B205" s="13" t="s">
        <v>362</v>
      </c>
      <c r="C205" s="130">
        <f t="shared" ref="C205:H205" si="90">C206+C207</f>
        <v>1134</v>
      </c>
      <c r="D205" s="130">
        <f t="shared" si="90"/>
        <v>3850</v>
      </c>
      <c r="E205" s="131">
        <f t="shared" si="82"/>
        <v>339.506172839506</v>
      </c>
      <c r="F205" s="130">
        <v>613</v>
      </c>
      <c r="G205" s="132">
        <v>18.9372876119864</v>
      </c>
      <c r="H205" s="130">
        <f t="shared" si="90"/>
        <v>1162</v>
      </c>
      <c r="I205" s="130">
        <f t="shared" si="85"/>
        <v>28</v>
      </c>
      <c r="J205" s="131">
        <f t="shared" si="84"/>
        <v>2.46913580246914</v>
      </c>
    </row>
    <row r="206" ht="17.5" customHeight="1" spans="1:10">
      <c r="A206" s="23">
        <v>2300601</v>
      </c>
      <c r="B206" s="212" t="s">
        <v>363</v>
      </c>
      <c r="C206" s="41">
        <v>1134</v>
      </c>
      <c r="D206" s="41">
        <v>1134</v>
      </c>
      <c r="E206" s="137">
        <f t="shared" si="82"/>
        <v>100</v>
      </c>
      <c r="F206" s="15">
        <v>-2103</v>
      </c>
      <c r="G206" s="127">
        <v>-64.967562557924</v>
      </c>
      <c r="H206" s="41">
        <v>1162</v>
      </c>
      <c r="I206" s="41">
        <f t="shared" si="85"/>
        <v>28</v>
      </c>
      <c r="J206" s="137">
        <f t="shared" si="84"/>
        <v>2.46913580246914</v>
      </c>
    </row>
    <row r="207" ht="17.5" customHeight="1" spans="1:10">
      <c r="A207" s="23">
        <v>2300602</v>
      </c>
      <c r="B207" s="212" t="s">
        <v>364</v>
      </c>
      <c r="C207" s="41"/>
      <c r="D207" s="41">
        <v>2716</v>
      </c>
      <c r="E207" s="137"/>
      <c r="F207" s="15">
        <v>2716</v>
      </c>
      <c r="G207" s="127"/>
      <c r="H207" s="41"/>
      <c r="I207" s="41"/>
      <c r="J207" s="137"/>
    </row>
    <row r="208" ht="17.5" customHeight="1" spans="1:10">
      <c r="A208" s="19">
        <v>23008</v>
      </c>
      <c r="B208" s="13" t="s">
        <v>365</v>
      </c>
      <c r="C208" s="130"/>
      <c r="D208" s="130"/>
      <c r="E208" s="131"/>
      <c r="F208" s="133"/>
      <c r="G208" s="134"/>
      <c r="H208" s="130"/>
      <c r="I208" s="130"/>
      <c r="J208" s="131"/>
    </row>
    <row r="209" ht="17.5" customHeight="1" spans="1:10">
      <c r="A209" s="19">
        <v>23009</v>
      </c>
      <c r="B209" s="13" t="s">
        <v>366</v>
      </c>
      <c r="C209" s="130"/>
      <c r="D209" s="130">
        <v>23333</v>
      </c>
      <c r="E209" s="131"/>
      <c r="F209" s="133">
        <v>-12699</v>
      </c>
      <c r="G209" s="134">
        <v>-35.2436722912966</v>
      </c>
      <c r="H209" s="133"/>
      <c r="I209" s="130"/>
      <c r="J209" s="131"/>
    </row>
    <row r="210" ht="17.5" customHeight="1" spans="1:10">
      <c r="A210" s="19">
        <v>23015</v>
      </c>
      <c r="B210" s="13" t="s">
        <v>367</v>
      </c>
      <c r="C210" s="130"/>
      <c r="D210" s="130">
        <v>17574</v>
      </c>
      <c r="E210" s="131"/>
      <c r="F210" s="133">
        <v>10026</v>
      </c>
      <c r="G210" s="134">
        <v>132.829888712242</v>
      </c>
      <c r="H210" s="133"/>
      <c r="I210" s="130"/>
      <c r="J210" s="131"/>
    </row>
    <row r="211" ht="17.5" customHeight="1" spans="1:10">
      <c r="A211" s="19">
        <v>231</v>
      </c>
      <c r="B211" s="129" t="s">
        <v>368</v>
      </c>
      <c r="C211" s="130">
        <f t="shared" ref="C211:H211" si="91">SUM(C212:C215)</f>
        <v>15592</v>
      </c>
      <c r="D211" s="130">
        <f t="shared" si="91"/>
        <v>15631</v>
      </c>
      <c r="E211" s="131">
        <f>D211/C211*100</f>
        <v>100.250128270908</v>
      </c>
      <c r="F211" s="130">
        <v>-6136</v>
      </c>
      <c r="G211" s="132">
        <v>-28.1894611108559</v>
      </c>
      <c r="H211" s="130">
        <f t="shared" si="91"/>
        <v>5955</v>
      </c>
      <c r="I211" s="130">
        <f t="shared" ref="I211:I214" si="92">H211-C211</f>
        <v>-9637</v>
      </c>
      <c r="J211" s="131">
        <f>I211/C211*100</f>
        <v>-61.8073370959466</v>
      </c>
    </row>
    <row r="212" ht="17.5" customHeight="1" spans="1:10">
      <c r="A212" s="23">
        <v>2310301</v>
      </c>
      <c r="B212" s="135" t="s">
        <v>369</v>
      </c>
      <c r="C212" s="41">
        <v>15592</v>
      </c>
      <c r="D212" s="41">
        <v>10235</v>
      </c>
      <c r="E212" s="137">
        <f>D212/C212*100</f>
        <v>65.6426372498717</v>
      </c>
      <c r="F212" s="15">
        <v>-11532</v>
      </c>
      <c r="G212" s="127">
        <v>-52.9792805623191</v>
      </c>
      <c r="H212" s="41">
        <v>5355</v>
      </c>
      <c r="I212" s="41">
        <f t="shared" si="92"/>
        <v>-10237</v>
      </c>
      <c r="J212" s="137">
        <f>I212/C212*100</f>
        <v>-65.6554643406875</v>
      </c>
    </row>
    <row r="213" ht="17.5" customHeight="1" spans="1:10">
      <c r="A213" s="23">
        <v>2310302</v>
      </c>
      <c r="B213" s="135" t="s">
        <v>370</v>
      </c>
      <c r="C213" s="41"/>
      <c r="D213" s="41"/>
      <c r="E213" s="137"/>
      <c r="F213" s="15"/>
      <c r="G213" s="127"/>
      <c r="H213" s="41"/>
      <c r="I213" s="41"/>
      <c r="J213" s="137"/>
    </row>
    <row r="214" ht="17.5" customHeight="1" spans="1:10">
      <c r="A214" s="23">
        <v>2310303</v>
      </c>
      <c r="B214" s="135" t="s">
        <v>371</v>
      </c>
      <c r="C214" s="41"/>
      <c r="D214" s="41">
        <v>509</v>
      </c>
      <c r="E214" s="137"/>
      <c r="F214" s="15">
        <v>509</v>
      </c>
      <c r="G214" s="127"/>
      <c r="H214" s="41">
        <v>600</v>
      </c>
      <c r="I214" s="41">
        <f t="shared" si="92"/>
        <v>600</v>
      </c>
      <c r="J214" s="137"/>
    </row>
    <row r="215" ht="17.5" customHeight="1" spans="1:10">
      <c r="A215" s="23">
        <v>2310399</v>
      </c>
      <c r="B215" s="135" t="s">
        <v>372</v>
      </c>
      <c r="C215" s="41"/>
      <c r="D215" s="41">
        <v>4887</v>
      </c>
      <c r="E215" s="137"/>
      <c r="F215" s="15">
        <v>4887</v>
      </c>
      <c r="G215" s="127"/>
      <c r="H215" s="41"/>
      <c r="I215" s="41"/>
      <c r="J215" s="137"/>
    </row>
  </sheetData>
  <mergeCells count="206">
    <mergeCell ref="A2:J2"/>
    <mergeCell ref="K2:R2"/>
    <mergeCell ref="A3:B3"/>
    <mergeCell ref="C3:I3"/>
    <mergeCell ref="K3:R3"/>
    <mergeCell ref="C4:G4"/>
    <mergeCell ref="H4:J4"/>
    <mergeCell ref="K4:R4"/>
    <mergeCell ref="F5:G5"/>
    <mergeCell ref="I5:J5"/>
    <mergeCell ref="K5:R5"/>
    <mergeCell ref="K6:R6"/>
    <mergeCell ref="K7:R7"/>
    <mergeCell ref="K8:R8"/>
    <mergeCell ref="K9:R9"/>
    <mergeCell ref="K10:R10"/>
    <mergeCell ref="K11:R11"/>
    <mergeCell ref="K12:R12"/>
    <mergeCell ref="K13:R13"/>
    <mergeCell ref="K14:R14"/>
    <mergeCell ref="K15:R15"/>
    <mergeCell ref="K16:R16"/>
    <mergeCell ref="K17:R17"/>
    <mergeCell ref="K18:R18"/>
    <mergeCell ref="K19:R19"/>
    <mergeCell ref="K20:R20"/>
    <mergeCell ref="K21:R21"/>
    <mergeCell ref="K22:R22"/>
    <mergeCell ref="K23:R23"/>
    <mergeCell ref="K24:R24"/>
    <mergeCell ref="K25:R25"/>
    <mergeCell ref="K26:R26"/>
    <mergeCell ref="K27:R27"/>
    <mergeCell ref="K28:R28"/>
    <mergeCell ref="K29:R29"/>
    <mergeCell ref="K30:R30"/>
    <mergeCell ref="K31:R31"/>
    <mergeCell ref="K32:R32"/>
    <mergeCell ref="K33:R33"/>
    <mergeCell ref="K34:R34"/>
    <mergeCell ref="K35:R35"/>
    <mergeCell ref="K36:R36"/>
    <mergeCell ref="K37:R37"/>
    <mergeCell ref="K38:R38"/>
    <mergeCell ref="K39:R39"/>
    <mergeCell ref="K40:R40"/>
    <mergeCell ref="K41:R41"/>
    <mergeCell ref="K42:R42"/>
    <mergeCell ref="K43:R43"/>
    <mergeCell ref="K44:R44"/>
    <mergeCell ref="K45:R45"/>
    <mergeCell ref="K46:R46"/>
    <mergeCell ref="K47:R47"/>
    <mergeCell ref="K48:R48"/>
    <mergeCell ref="K49:R49"/>
    <mergeCell ref="K50:R50"/>
    <mergeCell ref="K51:R51"/>
    <mergeCell ref="K52:R52"/>
    <mergeCell ref="K53:R53"/>
    <mergeCell ref="K54:R54"/>
    <mergeCell ref="K55:R55"/>
    <mergeCell ref="K56:R56"/>
    <mergeCell ref="K57:R57"/>
    <mergeCell ref="K58:R58"/>
    <mergeCell ref="K60:R60"/>
    <mergeCell ref="K61:R61"/>
    <mergeCell ref="K62:R62"/>
    <mergeCell ref="K63:R63"/>
    <mergeCell ref="K64:R64"/>
    <mergeCell ref="K65:R65"/>
    <mergeCell ref="K66:R66"/>
    <mergeCell ref="K67:R67"/>
    <mergeCell ref="K68:R68"/>
    <mergeCell ref="K69:R69"/>
    <mergeCell ref="K70:R70"/>
    <mergeCell ref="K71:R71"/>
    <mergeCell ref="K72:R72"/>
    <mergeCell ref="K73:R73"/>
    <mergeCell ref="K74:R74"/>
    <mergeCell ref="K75:R75"/>
    <mergeCell ref="K76:R76"/>
    <mergeCell ref="K77:R77"/>
    <mergeCell ref="K78:R78"/>
    <mergeCell ref="K79:R79"/>
    <mergeCell ref="K80:R80"/>
    <mergeCell ref="K81:R81"/>
    <mergeCell ref="K82:R82"/>
    <mergeCell ref="K83:R83"/>
    <mergeCell ref="K84:R84"/>
    <mergeCell ref="K86:R86"/>
    <mergeCell ref="K87:R87"/>
    <mergeCell ref="K88:R88"/>
    <mergeCell ref="K89:R89"/>
    <mergeCell ref="K90:R90"/>
    <mergeCell ref="K91:R91"/>
    <mergeCell ref="K92:R92"/>
    <mergeCell ref="K93:R93"/>
    <mergeCell ref="K94:R94"/>
    <mergeCell ref="K95:R95"/>
    <mergeCell ref="K96:R96"/>
    <mergeCell ref="K98:R98"/>
    <mergeCell ref="K99:R99"/>
    <mergeCell ref="K100:R100"/>
    <mergeCell ref="K101:R101"/>
    <mergeCell ref="K102:R102"/>
    <mergeCell ref="K103:R103"/>
    <mergeCell ref="K104:R104"/>
    <mergeCell ref="K105:R105"/>
    <mergeCell ref="K106:R106"/>
    <mergeCell ref="K107:R107"/>
    <mergeCell ref="K108:R108"/>
    <mergeCell ref="K109:R109"/>
    <mergeCell ref="K110:R110"/>
    <mergeCell ref="K111:R111"/>
    <mergeCell ref="K112:R112"/>
    <mergeCell ref="K113:R113"/>
    <mergeCell ref="K114:R114"/>
    <mergeCell ref="K115:R115"/>
    <mergeCell ref="K116:R116"/>
    <mergeCell ref="K117:R117"/>
    <mergeCell ref="K118:R118"/>
    <mergeCell ref="K119:R119"/>
    <mergeCell ref="K120:R120"/>
    <mergeCell ref="K121:R121"/>
    <mergeCell ref="K122:R122"/>
    <mergeCell ref="K123:R123"/>
    <mergeCell ref="K124:R124"/>
    <mergeCell ref="K125:R125"/>
    <mergeCell ref="K126:R126"/>
    <mergeCell ref="K128:R128"/>
    <mergeCell ref="K129:R129"/>
    <mergeCell ref="K130:R130"/>
    <mergeCell ref="K131:R131"/>
    <mergeCell ref="K132:R132"/>
    <mergeCell ref="K133:R133"/>
    <mergeCell ref="K134:R134"/>
    <mergeCell ref="K135:R135"/>
    <mergeCell ref="K136:R136"/>
    <mergeCell ref="K137:R137"/>
    <mergeCell ref="K138:R138"/>
    <mergeCell ref="K139:R139"/>
    <mergeCell ref="K140:R140"/>
    <mergeCell ref="K141:R141"/>
    <mergeCell ref="K142:R142"/>
    <mergeCell ref="K143:R143"/>
    <mergeCell ref="K144:R144"/>
    <mergeCell ref="K145:R145"/>
    <mergeCell ref="K146:R146"/>
    <mergeCell ref="K147:R147"/>
    <mergeCell ref="K148:R148"/>
    <mergeCell ref="K149:R149"/>
    <mergeCell ref="K150:R150"/>
    <mergeCell ref="K151:R151"/>
    <mergeCell ref="K152:R152"/>
    <mergeCell ref="K153:R153"/>
    <mergeCell ref="K154:R154"/>
    <mergeCell ref="K155:R155"/>
    <mergeCell ref="K156:R156"/>
    <mergeCell ref="K157:R157"/>
    <mergeCell ref="K158:R158"/>
    <mergeCell ref="K159:R159"/>
    <mergeCell ref="K160:R160"/>
    <mergeCell ref="K161:R161"/>
    <mergeCell ref="K162:R162"/>
    <mergeCell ref="K163:R163"/>
    <mergeCell ref="K164:R164"/>
    <mergeCell ref="K165:R165"/>
    <mergeCell ref="K166:R166"/>
    <mergeCell ref="K167:R167"/>
    <mergeCell ref="K168:R168"/>
    <mergeCell ref="K169:R169"/>
    <mergeCell ref="K170:R170"/>
    <mergeCell ref="K171:R171"/>
    <mergeCell ref="K173:R173"/>
    <mergeCell ref="K174:R174"/>
    <mergeCell ref="K175:R175"/>
    <mergeCell ref="K176:R176"/>
    <mergeCell ref="K177:R177"/>
    <mergeCell ref="K178:R178"/>
    <mergeCell ref="K179:R179"/>
    <mergeCell ref="K180:R180"/>
    <mergeCell ref="K181:R181"/>
    <mergeCell ref="K182:R182"/>
    <mergeCell ref="K183:R183"/>
    <mergeCell ref="K184:R184"/>
    <mergeCell ref="K185:R185"/>
    <mergeCell ref="K186:R186"/>
    <mergeCell ref="K187:R187"/>
    <mergeCell ref="K188:R188"/>
    <mergeCell ref="K189:R189"/>
    <mergeCell ref="K190:R190"/>
    <mergeCell ref="K191:R191"/>
    <mergeCell ref="K192:R192"/>
    <mergeCell ref="K193:R193"/>
    <mergeCell ref="K194:R194"/>
    <mergeCell ref="K195:R195"/>
    <mergeCell ref="K196:R196"/>
    <mergeCell ref="K197:R197"/>
    <mergeCell ref="K198:R198"/>
    <mergeCell ref="K199:R199"/>
    <mergeCell ref="A4:A6"/>
    <mergeCell ref="B4:B6"/>
    <mergeCell ref="C5:C6"/>
    <mergeCell ref="D5:D6"/>
    <mergeCell ref="E5:E6"/>
    <mergeCell ref="H5:H6"/>
  </mergeCells>
  <pageMargins left="0.700694444444445" right="0.700694444444445" top="0.432638888888889" bottom="0.550694444444444" header="0.298611111111111" footer="0.298611111111111"/>
  <pageSetup paperSize="9" firstPageNumber="6" orientation="landscape" useFirstPageNumber="1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6"/>
  <sheetViews>
    <sheetView workbookViewId="0">
      <pane ySplit="7" topLeftCell="A75" activePane="bottomLeft" state="frozen"/>
      <selection/>
      <selection pane="bottomLeft" activeCell="E101" sqref="E101"/>
    </sheetView>
  </sheetViews>
  <sheetFormatPr defaultColWidth="9" defaultRowHeight="13.5" outlineLevelCol="4"/>
  <cols>
    <col min="1" max="1" width="5.125" customWidth="1"/>
    <col min="2" max="2" width="26.125" customWidth="1"/>
    <col min="3" max="3" width="11" customWidth="1"/>
    <col min="4" max="4" width="33.625" customWidth="1"/>
    <col min="5" max="5" width="12.625" customWidth="1"/>
  </cols>
  <sheetData>
    <row r="1" s="67" customFormat="1" ht="27" customHeight="1" spans="1:4">
      <c r="A1" s="68" t="s">
        <v>373</v>
      </c>
      <c r="B1" s="69"/>
      <c r="C1" s="69"/>
      <c r="D1" s="70"/>
    </row>
    <row r="2" s="67" customFormat="1" ht="27" spans="1:5">
      <c r="A2" s="71" t="s">
        <v>374</v>
      </c>
      <c r="B2" s="71"/>
      <c r="C2" s="71"/>
      <c r="D2" s="71"/>
      <c r="E2" s="71"/>
    </row>
    <row r="3" s="67" customFormat="1" ht="16" customHeight="1" spans="1:5">
      <c r="A3" s="72"/>
      <c r="D3" s="73"/>
      <c r="E3" s="74"/>
    </row>
    <row r="4" s="67" customFormat="1" ht="16" customHeight="1" spans="1:5">
      <c r="A4" s="72" t="s">
        <v>375</v>
      </c>
      <c r="D4" s="73"/>
      <c r="E4" s="75" t="s">
        <v>26</v>
      </c>
    </row>
    <row r="5" spans="1:5">
      <c r="A5" s="80" t="s">
        <v>376</v>
      </c>
      <c r="B5" s="80" t="s">
        <v>377</v>
      </c>
      <c r="C5" s="80" t="s">
        <v>378</v>
      </c>
      <c r="D5" s="80" t="s">
        <v>379</v>
      </c>
      <c r="E5" s="80" t="s">
        <v>30</v>
      </c>
    </row>
    <row r="6" spans="1:5">
      <c r="A6" s="81" t="s">
        <v>376</v>
      </c>
      <c r="B6" s="82" t="s">
        <v>377</v>
      </c>
      <c r="C6" s="82" t="s">
        <v>378</v>
      </c>
      <c r="D6" s="82" t="s">
        <v>379</v>
      </c>
      <c r="E6" s="80" t="s">
        <v>35</v>
      </c>
    </row>
    <row r="7" spans="1:5">
      <c r="A7" s="81" t="s">
        <v>376</v>
      </c>
      <c r="B7" s="83" t="s">
        <v>377</v>
      </c>
      <c r="C7" s="81" t="s">
        <v>378</v>
      </c>
      <c r="D7" s="81" t="s">
        <v>379</v>
      </c>
      <c r="E7" s="81" t="s">
        <v>35</v>
      </c>
    </row>
    <row r="8" spans="1:5">
      <c r="A8" s="84">
        <v>1</v>
      </c>
      <c r="B8" s="84" t="s">
        <v>380</v>
      </c>
      <c r="C8" s="184">
        <v>201</v>
      </c>
      <c r="D8" s="84" t="s">
        <v>165</v>
      </c>
      <c r="E8" s="208">
        <v>20368.609994</v>
      </c>
    </row>
    <row r="9" spans="1:5">
      <c r="A9" s="77">
        <v>2</v>
      </c>
      <c r="B9" s="77" t="s">
        <v>380</v>
      </c>
      <c r="C9" s="186">
        <v>20100</v>
      </c>
      <c r="D9" s="77" t="s">
        <v>381</v>
      </c>
      <c r="E9" s="185">
        <v>20368.609994</v>
      </c>
    </row>
    <row r="10" spans="1:5">
      <c r="A10" s="77">
        <v>3</v>
      </c>
      <c r="B10" s="77" t="s">
        <v>380</v>
      </c>
      <c r="C10" s="186">
        <v>20102</v>
      </c>
      <c r="D10" s="77" t="s">
        <v>382</v>
      </c>
      <c r="E10" s="79">
        <v>0</v>
      </c>
    </row>
    <row r="11" spans="1:5">
      <c r="A11" s="77">
        <v>4</v>
      </c>
      <c r="B11" s="77" t="s">
        <v>380</v>
      </c>
      <c r="C11" s="186">
        <v>20103</v>
      </c>
      <c r="D11" s="77" t="s">
        <v>383</v>
      </c>
      <c r="E11" s="79">
        <v>0</v>
      </c>
    </row>
    <row r="12" spans="1:5">
      <c r="A12" s="77">
        <v>5</v>
      </c>
      <c r="B12" s="77" t="s">
        <v>380</v>
      </c>
      <c r="C12" s="186">
        <v>202</v>
      </c>
      <c r="D12" s="77" t="s">
        <v>384</v>
      </c>
      <c r="E12" s="79">
        <v>0</v>
      </c>
    </row>
    <row r="13" spans="1:5">
      <c r="A13" s="77">
        <v>6</v>
      </c>
      <c r="B13" s="77" t="s">
        <v>380</v>
      </c>
      <c r="C13" s="186">
        <v>20200</v>
      </c>
      <c r="D13" s="77" t="s">
        <v>385</v>
      </c>
      <c r="E13" s="79">
        <v>0</v>
      </c>
    </row>
    <row r="14" spans="1:5">
      <c r="A14" s="77">
        <v>7</v>
      </c>
      <c r="B14" s="77" t="s">
        <v>380</v>
      </c>
      <c r="C14" s="186">
        <v>20202</v>
      </c>
      <c r="D14" s="77" t="s">
        <v>382</v>
      </c>
      <c r="E14" s="79">
        <v>0</v>
      </c>
    </row>
    <row r="15" spans="1:5">
      <c r="A15" s="77">
        <v>8</v>
      </c>
      <c r="B15" s="77" t="s">
        <v>380</v>
      </c>
      <c r="C15" s="186">
        <v>20203</v>
      </c>
      <c r="D15" s="77" t="s">
        <v>383</v>
      </c>
      <c r="E15" s="79">
        <v>0</v>
      </c>
    </row>
    <row r="16" spans="1:5">
      <c r="A16" s="77">
        <v>9</v>
      </c>
      <c r="B16" s="77" t="s">
        <v>380</v>
      </c>
      <c r="C16" s="186">
        <v>203</v>
      </c>
      <c r="D16" s="77" t="s">
        <v>386</v>
      </c>
      <c r="E16" s="79">
        <v>68</v>
      </c>
    </row>
    <row r="17" spans="1:5">
      <c r="A17" s="77">
        <v>10</v>
      </c>
      <c r="B17" s="77" t="s">
        <v>380</v>
      </c>
      <c r="C17" s="186">
        <v>20300</v>
      </c>
      <c r="D17" s="77" t="s">
        <v>385</v>
      </c>
      <c r="E17" s="79">
        <v>68</v>
      </c>
    </row>
    <row r="18" spans="1:5">
      <c r="A18" s="77">
        <v>11</v>
      </c>
      <c r="B18" s="77" t="s">
        <v>380</v>
      </c>
      <c r="C18" s="186">
        <v>20302</v>
      </c>
      <c r="D18" s="77" t="s">
        <v>382</v>
      </c>
      <c r="E18" s="79">
        <v>0</v>
      </c>
    </row>
    <row r="19" spans="1:5">
      <c r="A19" s="77">
        <v>12</v>
      </c>
      <c r="B19" s="77" t="s">
        <v>380</v>
      </c>
      <c r="C19" s="186">
        <v>20303</v>
      </c>
      <c r="D19" s="77" t="s">
        <v>383</v>
      </c>
      <c r="E19" s="79">
        <v>0</v>
      </c>
    </row>
    <row r="20" spans="1:5">
      <c r="A20" s="77">
        <v>13</v>
      </c>
      <c r="B20" s="77" t="s">
        <v>380</v>
      </c>
      <c r="C20" s="186">
        <v>204</v>
      </c>
      <c r="D20" s="77" t="s">
        <v>387</v>
      </c>
      <c r="E20" s="185">
        <v>6231.315679</v>
      </c>
    </row>
    <row r="21" spans="1:5">
      <c r="A21" s="77">
        <v>14</v>
      </c>
      <c r="B21" s="77" t="s">
        <v>380</v>
      </c>
      <c r="C21" s="186">
        <v>20400</v>
      </c>
      <c r="D21" s="77" t="s">
        <v>385</v>
      </c>
      <c r="E21" s="185">
        <v>6231.315679</v>
      </c>
    </row>
    <row r="22" spans="1:5">
      <c r="A22" s="77">
        <v>15</v>
      </c>
      <c r="B22" s="77" t="s">
        <v>380</v>
      </c>
      <c r="C22" s="186">
        <v>20402</v>
      </c>
      <c r="D22" s="77" t="s">
        <v>382</v>
      </c>
      <c r="E22" s="79">
        <v>0</v>
      </c>
    </row>
    <row r="23" spans="1:5">
      <c r="A23" s="77">
        <v>16</v>
      </c>
      <c r="B23" s="77" t="s">
        <v>380</v>
      </c>
      <c r="C23" s="186">
        <v>20403</v>
      </c>
      <c r="D23" s="77" t="s">
        <v>383</v>
      </c>
      <c r="E23" s="79">
        <v>0</v>
      </c>
    </row>
    <row r="24" spans="1:5">
      <c r="A24" s="77">
        <v>17</v>
      </c>
      <c r="B24" s="77" t="s">
        <v>380</v>
      </c>
      <c r="C24" s="186">
        <v>205</v>
      </c>
      <c r="D24" s="77" t="s">
        <v>388</v>
      </c>
      <c r="E24" s="185">
        <v>31459.424089</v>
      </c>
    </row>
    <row r="25" spans="1:5">
      <c r="A25" s="77">
        <v>18</v>
      </c>
      <c r="B25" s="77" t="s">
        <v>380</v>
      </c>
      <c r="C25" s="186">
        <v>20500</v>
      </c>
      <c r="D25" s="77" t="s">
        <v>385</v>
      </c>
      <c r="E25" s="185">
        <v>31459.424089</v>
      </c>
    </row>
    <row r="26" spans="1:5">
      <c r="A26" s="77">
        <v>19</v>
      </c>
      <c r="B26" s="77" t="s">
        <v>380</v>
      </c>
      <c r="C26" s="186">
        <v>20502</v>
      </c>
      <c r="D26" s="77" t="s">
        <v>382</v>
      </c>
      <c r="E26" s="79">
        <v>0</v>
      </c>
    </row>
    <row r="27" spans="1:5">
      <c r="A27" s="77">
        <v>20</v>
      </c>
      <c r="B27" s="77" t="s">
        <v>380</v>
      </c>
      <c r="C27" s="186">
        <v>20503</v>
      </c>
      <c r="D27" s="77" t="s">
        <v>383</v>
      </c>
      <c r="E27" s="79">
        <v>0</v>
      </c>
    </row>
    <row r="28" spans="1:5">
      <c r="A28" s="77">
        <v>21</v>
      </c>
      <c r="B28" s="77" t="s">
        <v>380</v>
      </c>
      <c r="C28" s="186">
        <v>206</v>
      </c>
      <c r="D28" s="77" t="s">
        <v>389</v>
      </c>
      <c r="E28" s="185">
        <v>3369.049173</v>
      </c>
    </row>
    <row r="29" spans="1:5">
      <c r="A29" s="77">
        <v>22</v>
      </c>
      <c r="B29" s="77" t="s">
        <v>380</v>
      </c>
      <c r="C29" s="186">
        <v>20600</v>
      </c>
      <c r="D29" s="77" t="s">
        <v>385</v>
      </c>
      <c r="E29" s="185">
        <v>3369.049173</v>
      </c>
    </row>
    <row r="30" spans="1:5">
      <c r="A30" s="77">
        <v>23</v>
      </c>
      <c r="B30" s="77" t="s">
        <v>380</v>
      </c>
      <c r="C30" s="186">
        <v>20602</v>
      </c>
      <c r="D30" s="77" t="s">
        <v>382</v>
      </c>
      <c r="E30" s="79">
        <v>0</v>
      </c>
    </row>
    <row r="31" spans="1:5">
      <c r="A31" s="77">
        <v>24</v>
      </c>
      <c r="B31" s="77" t="s">
        <v>380</v>
      </c>
      <c r="C31" s="186">
        <v>20603</v>
      </c>
      <c r="D31" s="77" t="s">
        <v>383</v>
      </c>
      <c r="E31" s="79">
        <v>0</v>
      </c>
    </row>
    <row r="32" spans="1:5">
      <c r="A32" s="77">
        <v>25</v>
      </c>
      <c r="B32" s="77" t="s">
        <v>380</v>
      </c>
      <c r="C32" s="186">
        <v>207</v>
      </c>
      <c r="D32" s="77" t="s">
        <v>390</v>
      </c>
      <c r="E32" s="185">
        <v>2769.120931</v>
      </c>
    </row>
    <row r="33" spans="1:5">
      <c r="A33" s="77">
        <v>26</v>
      </c>
      <c r="B33" s="77" t="s">
        <v>380</v>
      </c>
      <c r="C33" s="186">
        <v>20700</v>
      </c>
      <c r="D33" s="77" t="s">
        <v>385</v>
      </c>
      <c r="E33" s="185">
        <v>2769.120931</v>
      </c>
    </row>
    <row r="34" spans="1:5">
      <c r="A34" s="77">
        <v>27</v>
      </c>
      <c r="B34" s="77" t="s">
        <v>380</v>
      </c>
      <c r="C34" s="186">
        <v>20702</v>
      </c>
      <c r="D34" s="77" t="s">
        <v>382</v>
      </c>
      <c r="E34" s="79">
        <v>0</v>
      </c>
    </row>
    <row r="35" spans="1:5">
      <c r="A35" s="77">
        <v>28</v>
      </c>
      <c r="B35" s="77" t="s">
        <v>380</v>
      </c>
      <c r="C35" s="186">
        <v>20703</v>
      </c>
      <c r="D35" s="77" t="s">
        <v>383</v>
      </c>
      <c r="E35" s="79">
        <v>0</v>
      </c>
    </row>
    <row r="36" spans="1:5">
      <c r="A36" s="77">
        <v>29</v>
      </c>
      <c r="B36" s="77" t="s">
        <v>380</v>
      </c>
      <c r="C36" s="186">
        <v>208</v>
      </c>
      <c r="D36" s="77" t="s">
        <v>391</v>
      </c>
      <c r="E36" s="185">
        <v>46034.873908</v>
      </c>
    </row>
    <row r="37" spans="1:5">
      <c r="A37" s="77">
        <v>30</v>
      </c>
      <c r="B37" s="77" t="s">
        <v>380</v>
      </c>
      <c r="C37" s="186">
        <v>20800</v>
      </c>
      <c r="D37" s="77" t="s">
        <v>385</v>
      </c>
      <c r="E37" s="185">
        <v>46034.873908</v>
      </c>
    </row>
    <row r="38" spans="1:5">
      <c r="A38" s="77">
        <v>31</v>
      </c>
      <c r="B38" s="77" t="s">
        <v>380</v>
      </c>
      <c r="C38" s="186">
        <v>20802</v>
      </c>
      <c r="D38" s="77" t="s">
        <v>382</v>
      </c>
      <c r="E38" s="79">
        <v>0</v>
      </c>
    </row>
    <row r="39" spans="1:5">
      <c r="A39" s="77">
        <v>32</v>
      </c>
      <c r="B39" s="77" t="s">
        <v>380</v>
      </c>
      <c r="C39" s="186">
        <v>20803</v>
      </c>
      <c r="D39" s="77" t="s">
        <v>383</v>
      </c>
      <c r="E39" s="79">
        <v>0</v>
      </c>
    </row>
    <row r="40" spans="1:5">
      <c r="A40" s="77">
        <v>33</v>
      </c>
      <c r="B40" s="77" t="s">
        <v>380</v>
      </c>
      <c r="C40" s="186">
        <v>210</v>
      </c>
      <c r="D40" s="77" t="s">
        <v>392</v>
      </c>
      <c r="E40" s="185">
        <v>17063.757066</v>
      </c>
    </row>
    <row r="41" spans="1:5">
      <c r="A41" s="77">
        <v>34</v>
      </c>
      <c r="B41" s="77" t="s">
        <v>380</v>
      </c>
      <c r="C41" s="186">
        <v>21000</v>
      </c>
      <c r="D41" s="77" t="s">
        <v>385</v>
      </c>
      <c r="E41" s="185">
        <v>17063.757066</v>
      </c>
    </row>
    <row r="42" spans="1:5">
      <c r="A42" s="77">
        <v>35</v>
      </c>
      <c r="B42" s="77" t="s">
        <v>380</v>
      </c>
      <c r="C42" s="186">
        <v>21002</v>
      </c>
      <c r="D42" s="77" t="s">
        <v>382</v>
      </c>
      <c r="E42" s="79">
        <v>0</v>
      </c>
    </row>
    <row r="43" spans="1:5">
      <c r="A43" s="77">
        <v>36</v>
      </c>
      <c r="B43" s="77" t="s">
        <v>380</v>
      </c>
      <c r="C43" s="186">
        <v>21003</v>
      </c>
      <c r="D43" s="77" t="s">
        <v>383</v>
      </c>
      <c r="E43" s="79">
        <v>0</v>
      </c>
    </row>
    <row r="44" spans="1:5">
      <c r="A44" s="77">
        <v>37</v>
      </c>
      <c r="B44" s="77" t="s">
        <v>380</v>
      </c>
      <c r="C44" s="186">
        <v>211</v>
      </c>
      <c r="D44" s="77" t="s">
        <v>393</v>
      </c>
      <c r="E44" s="185">
        <v>6525.6264</v>
      </c>
    </row>
    <row r="45" spans="1:5">
      <c r="A45" s="77">
        <v>38</v>
      </c>
      <c r="B45" s="77" t="s">
        <v>380</v>
      </c>
      <c r="C45" s="186">
        <v>21100</v>
      </c>
      <c r="D45" s="77" t="s">
        <v>385</v>
      </c>
      <c r="E45" s="185">
        <v>6525.6264</v>
      </c>
    </row>
    <row r="46" spans="1:5">
      <c r="A46" s="77">
        <v>39</v>
      </c>
      <c r="B46" s="77" t="s">
        <v>380</v>
      </c>
      <c r="C46" s="186">
        <v>21102</v>
      </c>
      <c r="D46" s="77" t="s">
        <v>382</v>
      </c>
      <c r="E46" s="79">
        <v>0</v>
      </c>
    </row>
    <row r="47" spans="1:5">
      <c r="A47" s="77">
        <v>40</v>
      </c>
      <c r="B47" s="77" t="s">
        <v>380</v>
      </c>
      <c r="C47" s="186">
        <v>21103</v>
      </c>
      <c r="D47" s="77" t="s">
        <v>383</v>
      </c>
      <c r="E47" s="79">
        <v>0</v>
      </c>
    </row>
    <row r="48" spans="1:5">
      <c r="A48" s="77">
        <v>41</v>
      </c>
      <c r="B48" s="77" t="s">
        <v>380</v>
      </c>
      <c r="C48" s="186">
        <v>212</v>
      </c>
      <c r="D48" s="77" t="s">
        <v>394</v>
      </c>
      <c r="E48" s="185">
        <v>5020.282802</v>
      </c>
    </row>
    <row r="49" spans="1:5">
      <c r="A49" s="77">
        <v>42</v>
      </c>
      <c r="B49" s="77" t="s">
        <v>380</v>
      </c>
      <c r="C49" s="186">
        <v>21200</v>
      </c>
      <c r="D49" s="77" t="s">
        <v>385</v>
      </c>
      <c r="E49" s="185">
        <v>5020.282802</v>
      </c>
    </row>
    <row r="50" spans="1:5">
      <c r="A50" s="77">
        <v>43</v>
      </c>
      <c r="B50" s="77" t="s">
        <v>380</v>
      </c>
      <c r="C50" s="186">
        <v>21202</v>
      </c>
      <c r="D50" s="77" t="s">
        <v>382</v>
      </c>
      <c r="E50" s="79">
        <v>0</v>
      </c>
    </row>
    <row r="51" spans="1:5">
      <c r="A51" s="77">
        <v>44</v>
      </c>
      <c r="B51" s="77" t="s">
        <v>380</v>
      </c>
      <c r="C51" s="186">
        <v>21203</v>
      </c>
      <c r="D51" s="77" t="s">
        <v>383</v>
      </c>
      <c r="E51" s="79">
        <v>0</v>
      </c>
    </row>
    <row r="52" spans="1:5">
      <c r="A52" s="77">
        <v>45</v>
      </c>
      <c r="B52" s="77" t="s">
        <v>380</v>
      </c>
      <c r="C52" s="186">
        <v>213</v>
      </c>
      <c r="D52" s="77" t="s">
        <v>395</v>
      </c>
      <c r="E52" s="185">
        <v>43388.67917</v>
      </c>
    </row>
    <row r="53" spans="1:5">
      <c r="A53" s="77">
        <v>46</v>
      </c>
      <c r="B53" s="77" t="s">
        <v>380</v>
      </c>
      <c r="C53" s="186">
        <v>21300</v>
      </c>
      <c r="D53" s="77" t="s">
        <v>385</v>
      </c>
      <c r="E53" s="185">
        <v>43388.67917</v>
      </c>
    </row>
    <row r="54" spans="1:5">
      <c r="A54" s="77">
        <v>47</v>
      </c>
      <c r="B54" s="77" t="s">
        <v>380</v>
      </c>
      <c r="C54" s="186">
        <v>21302</v>
      </c>
      <c r="D54" s="77" t="s">
        <v>382</v>
      </c>
      <c r="E54" s="79">
        <v>0</v>
      </c>
    </row>
    <row r="55" spans="1:5">
      <c r="A55" s="77">
        <v>48</v>
      </c>
      <c r="B55" s="77" t="s">
        <v>380</v>
      </c>
      <c r="C55" s="186">
        <v>21303</v>
      </c>
      <c r="D55" s="77" t="s">
        <v>383</v>
      </c>
      <c r="E55" s="79">
        <v>0</v>
      </c>
    </row>
    <row r="56" spans="1:5">
      <c r="A56" s="77">
        <v>49</v>
      </c>
      <c r="B56" s="77" t="s">
        <v>380</v>
      </c>
      <c r="C56" s="186">
        <v>214</v>
      </c>
      <c r="D56" s="77" t="s">
        <v>396</v>
      </c>
      <c r="E56" s="185">
        <v>9908.70464</v>
      </c>
    </row>
    <row r="57" spans="1:5">
      <c r="A57" s="77">
        <v>50</v>
      </c>
      <c r="B57" s="77" t="s">
        <v>380</v>
      </c>
      <c r="C57" s="186">
        <v>21400</v>
      </c>
      <c r="D57" s="77" t="s">
        <v>385</v>
      </c>
      <c r="E57" s="185">
        <v>9908.70464</v>
      </c>
    </row>
    <row r="58" spans="1:5">
      <c r="A58" s="77">
        <v>51</v>
      </c>
      <c r="B58" s="77" t="s">
        <v>380</v>
      </c>
      <c r="C58" s="186">
        <v>21402</v>
      </c>
      <c r="D58" s="77" t="s">
        <v>382</v>
      </c>
      <c r="E58" s="79">
        <v>0</v>
      </c>
    </row>
    <row r="59" spans="1:5">
      <c r="A59" s="77">
        <v>52</v>
      </c>
      <c r="B59" s="77" t="s">
        <v>380</v>
      </c>
      <c r="C59" s="186">
        <v>21403</v>
      </c>
      <c r="D59" s="77" t="s">
        <v>383</v>
      </c>
      <c r="E59" s="79">
        <v>0</v>
      </c>
    </row>
    <row r="60" spans="1:5">
      <c r="A60" s="77">
        <v>53</v>
      </c>
      <c r="B60" s="77" t="s">
        <v>380</v>
      </c>
      <c r="C60" s="186">
        <v>215</v>
      </c>
      <c r="D60" s="77" t="s">
        <v>397</v>
      </c>
      <c r="E60" s="185">
        <v>113.3</v>
      </c>
    </row>
    <row r="61" spans="1:5">
      <c r="A61" s="77">
        <v>54</v>
      </c>
      <c r="B61" s="77" t="s">
        <v>380</v>
      </c>
      <c r="C61" s="186">
        <v>21500</v>
      </c>
      <c r="D61" s="77" t="s">
        <v>385</v>
      </c>
      <c r="E61" s="185">
        <v>113.3</v>
      </c>
    </row>
    <row r="62" spans="1:5">
      <c r="A62" s="77">
        <v>55</v>
      </c>
      <c r="B62" s="77" t="s">
        <v>380</v>
      </c>
      <c r="C62" s="186">
        <v>21502</v>
      </c>
      <c r="D62" s="77" t="s">
        <v>382</v>
      </c>
      <c r="E62" s="79">
        <v>0</v>
      </c>
    </row>
    <row r="63" spans="1:5">
      <c r="A63" s="77">
        <v>56</v>
      </c>
      <c r="B63" s="77" t="s">
        <v>380</v>
      </c>
      <c r="C63" s="186">
        <v>21503</v>
      </c>
      <c r="D63" s="77" t="s">
        <v>383</v>
      </c>
      <c r="E63" s="79">
        <v>0</v>
      </c>
    </row>
    <row r="64" spans="1:5">
      <c r="A64" s="77">
        <v>57</v>
      </c>
      <c r="B64" s="77" t="s">
        <v>380</v>
      </c>
      <c r="C64" s="186">
        <v>216</v>
      </c>
      <c r="D64" s="77" t="s">
        <v>398</v>
      </c>
      <c r="E64" s="185">
        <v>190.451959</v>
      </c>
    </row>
    <row r="65" spans="1:5">
      <c r="A65" s="77">
        <v>58</v>
      </c>
      <c r="B65" s="77" t="s">
        <v>380</v>
      </c>
      <c r="C65" s="186">
        <v>21600</v>
      </c>
      <c r="D65" s="77" t="s">
        <v>385</v>
      </c>
      <c r="E65" s="185">
        <v>190.451959</v>
      </c>
    </row>
    <row r="66" spans="1:5">
      <c r="A66" s="77">
        <v>59</v>
      </c>
      <c r="B66" s="77" t="s">
        <v>380</v>
      </c>
      <c r="C66" s="186">
        <v>21602</v>
      </c>
      <c r="D66" s="77" t="s">
        <v>382</v>
      </c>
      <c r="E66" s="79">
        <v>0</v>
      </c>
    </row>
    <row r="67" spans="1:5">
      <c r="A67" s="77">
        <v>60</v>
      </c>
      <c r="B67" s="77" t="s">
        <v>380</v>
      </c>
      <c r="C67" s="186">
        <v>21603</v>
      </c>
      <c r="D67" s="77" t="s">
        <v>383</v>
      </c>
      <c r="E67" s="79">
        <v>0</v>
      </c>
    </row>
    <row r="68" spans="1:5">
      <c r="A68" s="77">
        <v>61</v>
      </c>
      <c r="B68" s="77" t="s">
        <v>380</v>
      </c>
      <c r="C68" s="186">
        <v>217</v>
      </c>
      <c r="D68" s="77" t="s">
        <v>399</v>
      </c>
      <c r="E68" s="185">
        <v>659.747019</v>
      </c>
    </row>
    <row r="69" spans="1:5">
      <c r="A69" s="77">
        <v>62</v>
      </c>
      <c r="B69" s="77" t="s">
        <v>380</v>
      </c>
      <c r="C69" s="186">
        <v>21700</v>
      </c>
      <c r="D69" s="77" t="s">
        <v>385</v>
      </c>
      <c r="E69" s="185">
        <v>659.747019</v>
      </c>
    </row>
    <row r="70" spans="1:5">
      <c r="A70" s="77">
        <v>63</v>
      </c>
      <c r="B70" s="77" t="s">
        <v>380</v>
      </c>
      <c r="C70" s="186">
        <v>21702</v>
      </c>
      <c r="D70" s="77" t="s">
        <v>382</v>
      </c>
      <c r="E70" s="79">
        <v>0</v>
      </c>
    </row>
    <row r="71" spans="1:5">
      <c r="A71" s="77">
        <v>64</v>
      </c>
      <c r="B71" s="77" t="s">
        <v>380</v>
      </c>
      <c r="C71" s="186">
        <v>21703</v>
      </c>
      <c r="D71" s="77" t="s">
        <v>383</v>
      </c>
      <c r="E71" s="79">
        <v>0</v>
      </c>
    </row>
    <row r="72" spans="1:5">
      <c r="A72" s="77">
        <v>65</v>
      </c>
      <c r="B72" s="77" t="s">
        <v>380</v>
      </c>
      <c r="C72" s="186">
        <v>220</v>
      </c>
      <c r="D72" s="77" t="s">
        <v>400</v>
      </c>
      <c r="E72" s="185">
        <v>1220.667863</v>
      </c>
    </row>
    <row r="73" spans="1:5">
      <c r="A73" s="77">
        <v>66</v>
      </c>
      <c r="B73" s="77" t="s">
        <v>380</v>
      </c>
      <c r="C73" s="186">
        <v>22000</v>
      </c>
      <c r="D73" s="77" t="s">
        <v>385</v>
      </c>
      <c r="E73" s="185">
        <v>1220.667863</v>
      </c>
    </row>
    <row r="74" spans="1:5">
      <c r="A74" s="77">
        <v>67</v>
      </c>
      <c r="B74" s="77" t="s">
        <v>380</v>
      </c>
      <c r="C74" s="186">
        <v>22002</v>
      </c>
      <c r="D74" s="77" t="s">
        <v>382</v>
      </c>
      <c r="E74" s="79">
        <v>0</v>
      </c>
    </row>
    <row r="75" spans="1:5">
      <c r="A75" s="77">
        <v>68</v>
      </c>
      <c r="B75" s="77" t="s">
        <v>380</v>
      </c>
      <c r="C75" s="186">
        <v>22003</v>
      </c>
      <c r="D75" s="77" t="s">
        <v>383</v>
      </c>
      <c r="E75" s="79">
        <v>0</v>
      </c>
    </row>
    <row r="76" spans="1:5">
      <c r="A76" s="77">
        <v>69</v>
      </c>
      <c r="B76" s="77" t="s">
        <v>380</v>
      </c>
      <c r="C76" s="186">
        <v>221</v>
      </c>
      <c r="D76" s="77" t="s">
        <v>401</v>
      </c>
      <c r="E76" s="185">
        <v>5580.029234</v>
      </c>
    </row>
    <row r="77" spans="1:5">
      <c r="A77" s="77">
        <v>70</v>
      </c>
      <c r="B77" s="77" t="s">
        <v>380</v>
      </c>
      <c r="C77" s="186">
        <v>22100</v>
      </c>
      <c r="D77" s="77" t="s">
        <v>385</v>
      </c>
      <c r="E77" s="185">
        <v>5580.029234</v>
      </c>
    </row>
    <row r="78" spans="1:5">
      <c r="A78" s="77">
        <v>71</v>
      </c>
      <c r="B78" s="77" t="s">
        <v>380</v>
      </c>
      <c r="C78" s="186">
        <v>22102</v>
      </c>
      <c r="D78" s="77" t="s">
        <v>382</v>
      </c>
      <c r="E78" s="79">
        <v>0</v>
      </c>
    </row>
    <row r="79" spans="1:5">
      <c r="A79" s="77">
        <v>72</v>
      </c>
      <c r="B79" s="77" t="s">
        <v>380</v>
      </c>
      <c r="C79" s="186">
        <v>22103</v>
      </c>
      <c r="D79" s="77" t="s">
        <v>383</v>
      </c>
      <c r="E79" s="79">
        <v>0</v>
      </c>
    </row>
    <row r="80" spans="1:5">
      <c r="A80" s="77">
        <v>73</v>
      </c>
      <c r="B80" s="77" t="s">
        <v>380</v>
      </c>
      <c r="C80" s="186">
        <v>222</v>
      </c>
      <c r="D80" s="77" t="s">
        <v>402</v>
      </c>
      <c r="E80" s="79">
        <v>24.652</v>
      </c>
    </row>
    <row r="81" spans="1:5">
      <c r="A81" s="77">
        <v>74</v>
      </c>
      <c r="B81" s="77" t="s">
        <v>380</v>
      </c>
      <c r="C81" s="186">
        <v>22200</v>
      </c>
      <c r="D81" s="77" t="s">
        <v>385</v>
      </c>
      <c r="E81" s="79">
        <v>24.652</v>
      </c>
    </row>
    <row r="82" spans="1:5">
      <c r="A82" s="77">
        <v>75</v>
      </c>
      <c r="B82" s="77" t="s">
        <v>380</v>
      </c>
      <c r="C82" s="186">
        <v>22202</v>
      </c>
      <c r="D82" s="77" t="s">
        <v>382</v>
      </c>
      <c r="E82" s="79">
        <v>0</v>
      </c>
    </row>
    <row r="83" spans="1:5">
      <c r="A83" s="77">
        <v>76</v>
      </c>
      <c r="B83" s="77" t="s">
        <v>380</v>
      </c>
      <c r="C83" s="186">
        <v>22203</v>
      </c>
      <c r="D83" s="77" t="s">
        <v>383</v>
      </c>
      <c r="E83" s="79">
        <v>0</v>
      </c>
    </row>
    <row r="84" spans="1:5">
      <c r="A84" s="77">
        <v>77</v>
      </c>
      <c r="B84" s="77" t="s">
        <v>380</v>
      </c>
      <c r="C84" s="186">
        <v>224</v>
      </c>
      <c r="D84" s="77" t="s">
        <v>403</v>
      </c>
      <c r="E84" s="185">
        <v>2199.896283</v>
      </c>
    </row>
    <row r="85" spans="1:5">
      <c r="A85" s="77">
        <v>78</v>
      </c>
      <c r="B85" s="77" t="s">
        <v>380</v>
      </c>
      <c r="C85" s="186">
        <v>22400</v>
      </c>
      <c r="D85" s="77" t="s">
        <v>385</v>
      </c>
      <c r="E85" s="185">
        <v>2199.896283</v>
      </c>
    </row>
    <row r="86" spans="1:5">
      <c r="A86" s="77">
        <v>79</v>
      </c>
      <c r="B86" s="77" t="s">
        <v>380</v>
      </c>
      <c r="C86" s="186">
        <v>22402</v>
      </c>
      <c r="D86" s="77" t="s">
        <v>382</v>
      </c>
      <c r="E86" s="79">
        <v>0</v>
      </c>
    </row>
    <row r="87" spans="1:5">
      <c r="A87" s="77">
        <v>80</v>
      </c>
      <c r="B87" s="77" t="s">
        <v>380</v>
      </c>
      <c r="C87" s="186">
        <v>22403</v>
      </c>
      <c r="D87" s="77" t="s">
        <v>383</v>
      </c>
      <c r="E87" s="79">
        <v>0</v>
      </c>
    </row>
    <row r="88" spans="1:5">
      <c r="A88" s="77">
        <v>81</v>
      </c>
      <c r="B88" s="77" t="s">
        <v>380</v>
      </c>
      <c r="C88" s="186">
        <v>227</v>
      </c>
      <c r="D88" s="77" t="s">
        <v>404</v>
      </c>
      <c r="E88" s="79">
        <v>2100</v>
      </c>
    </row>
    <row r="89" spans="1:5">
      <c r="A89" s="77">
        <v>82</v>
      </c>
      <c r="B89" s="77" t="s">
        <v>380</v>
      </c>
      <c r="C89" s="186">
        <v>229</v>
      </c>
      <c r="D89" s="77" t="s">
        <v>405</v>
      </c>
      <c r="E89" s="185">
        <v>2.555826</v>
      </c>
    </row>
    <row r="90" spans="1:5">
      <c r="A90" s="77">
        <v>83</v>
      </c>
      <c r="B90" s="77" t="s">
        <v>380</v>
      </c>
      <c r="C90" s="186">
        <v>22900</v>
      </c>
      <c r="D90" s="77" t="s">
        <v>385</v>
      </c>
      <c r="E90" s="185">
        <v>2.555826</v>
      </c>
    </row>
    <row r="91" spans="1:5">
      <c r="A91" s="77">
        <v>84</v>
      </c>
      <c r="B91" s="77" t="s">
        <v>380</v>
      </c>
      <c r="C91" s="186">
        <v>22902</v>
      </c>
      <c r="D91" s="77" t="s">
        <v>382</v>
      </c>
      <c r="E91" s="79">
        <v>0</v>
      </c>
    </row>
    <row r="92" spans="1:5">
      <c r="A92" s="77">
        <v>85</v>
      </c>
      <c r="B92" s="77" t="s">
        <v>380</v>
      </c>
      <c r="C92" s="186">
        <v>22903</v>
      </c>
      <c r="D92" s="77" t="s">
        <v>383</v>
      </c>
      <c r="E92" s="79">
        <v>0</v>
      </c>
    </row>
    <row r="93" spans="1:5">
      <c r="A93" s="77">
        <v>86</v>
      </c>
      <c r="B93" s="77" t="s">
        <v>380</v>
      </c>
      <c r="C93" s="186">
        <v>232</v>
      </c>
      <c r="D93" s="77" t="s">
        <v>406</v>
      </c>
      <c r="E93" s="79">
        <v>6840.5078</v>
      </c>
    </row>
    <row r="94" spans="1:5">
      <c r="A94" s="77">
        <v>87</v>
      </c>
      <c r="B94" s="77" t="s">
        <v>380</v>
      </c>
      <c r="C94" s="186">
        <v>23200</v>
      </c>
      <c r="D94" s="77" t="s">
        <v>357</v>
      </c>
      <c r="E94" s="79">
        <v>6840.5078</v>
      </c>
    </row>
    <row r="95" spans="1:5">
      <c r="A95" s="77">
        <v>88</v>
      </c>
      <c r="B95" s="77" t="s">
        <v>380</v>
      </c>
      <c r="C95" s="186">
        <v>233</v>
      </c>
      <c r="D95" s="77" t="s">
        <v>407</v>
      </c>
      <c r="E95" s="185">
        <v>9.64</v>
      </c>
    </row>
    <row r="96" spans="1:5">
      <c r="A96" s="77">
        <v>89</v>
      </c>
      <c r="B96" s="77" t="s">
        <v>380</v>
      </c>
      <c r="C96" s="186">
        <v>23300</v>
      </c>
      <c r="D96" s="77" t="s">
        <v>408</v>
      </c>
      <c r="E96" s="185">
        <v>9.64</v>
      </c>
    </row>
    <row r="97" spans="1:5">
      <c r="A97" s="77">
        <v>90</v>
      </c>
      <c r="B97" s="77" t="s">
        <v>380</v>
      </c>
      <c r="C97" s="186">
        <v>997</v>
      </c>
      <c r="D97" s="77" t="s">
        <v>409</v>
      </c>
      <c r="E97" s="79">
        <v>0</v>
      </c>
    </row>
    <row r="98" spans="1:5">
      <c r="A98" s="77">
        <v>91</v>
      </c>
      <c r="B98" s="77" t="s">
        <v>380</v>
      </c>
      <c r="C98" s="186">
        <v>998</v>
      </c>
      <c r="D98" s="77" t="s">
        <v>410</v>
      </c>
      <c r="E98" s="79">
        <v>0</v>
      </c>
    </row>
    <row r="99" spans="1:5">
      <c r="A99" s="77">
        <v>92</v>
      </c>
      <c r="B99" s="77" t="s">
        <v>380</v>
      </c>
      <c r="C99" s="186">
        <v>99801</v>
      </c>
      <c r="D99" s="77" t="s">
        <v>411</v>
      </c>
      <c r="E99" s="79">
        <v>0</v>
      </c>
    </row>
    <row r="100" spans="1:5">
      <c r="A100" s="77">
        <v>93</v>
      </c>
      <c r="B100" s="77" t="s">
        <v>380</v>
      </c>
      <c r="C100" s="186">
        <v>99802</v>
      </c>
      <c r="D100" s="77" t="s">
        <v>412</v>
      </c>
      <c r="E100" s="79">
        <v>0</v>
      </c>
    </row>
    <row r="101" spans="1:5">
      <c r="A101" s="77">
        <v>94</v>
      </c>
      <c r="B101" s="77" t="s">
        <v>380</v>
      </c>
      <c r="C101" s="186">
        <v>999</v>
      </c>
      <c r="D101" s="77" t="s">
        <v>413</v>
      </c>
      <c r="E101" s="209">
        <f>E95+E93+E89+E88+E84+E80+E76+E72+E68+E64+E60+E56+E52+E48+E44+E40+E36+E32+E28+E24+E20+E16+E8</f>
        <v>211148.891836</v>
      </c>
    </row>
    <row r="102" spans="1:5">
      <c r="A102" s="77">
        <v>95</v>
      </c>
      <c r="B102" s="77" t="s">
        <v>380</v>
      </c>
      <c r="C102" s="186">
        <v>99901</v>
      </c>
      <c r="D102" s="77" t="s">
        <v>414</v>
      </c>
      <c r="E102" s="209">
        <v>211148.891836</v>
      </c>
    </row>
    <row r="103" spans="1:5">
      <c r="A103" s="77">
        <v>96</v>
      </c>
      <c r="B103" s="77" t="s">
        <v>380</v>
      </c>
      <c r="C103" s="186">
        <v>99902</v>
      </c>
      <c r="D103" s="77" t="s">
        <v>415</v>
      </c>
      <c r="E103" s="79">
        <v>0</v>
      </c>
    </row>
    <row r="104" spans="1:5">
      <c r="A104" s="77">
        <v>97</v>
      </c>
      <c r="B104" s="77" t="s">
        <v>380</v>
      </c>
      <c r="C104" s="186">
        <v>23001</v>
      </c>
      <c r="D104" s="77" t="s">
        <v>416</v>
      </c>
      <c r="E104" s="79">
        <v>0</v>
      </c>
    </row>
    <row r="105" spans="1:5">
      <c r="A105" s="77">
        <v>98</v>
      </c>
      <c r="B105" s="77" t="s">
        <v>380</v>
      </c>
      <c r="C105" s="186">
        <v>23002</v>
      </c>
      <c r="D105" s="77" t="s">
        <v>417</v>
      </c>
      <c r="E105" s="79">
        <v>0</v>
      </c>
    </row>
    <row r="106" spans="1:5">
      <c r="A106" s="77">
        <v>99</v>
      </c>
      <c r="B106" s="77" t="s">
        <v>380</v>
      </c>
      <c r="C106" s="186">
        <v>23003</v>
      </c>
      <c r="D106" s="77" t="s">
        <v>418</v>
      </c>
      <c r="E106" s="79">
        <v>0</v>
      </c>
    </row>
  </sheetData>
  <mergeCells count="6">
    <mergeCell ref="A2:E2"/>
    <mergeCell ref="A5:A7"/>
    <mergeCell ref="B5:B7"/>
    <mergeCell ref="C5:C7"/>
    <mergeCell ref="D5:D7"/>
    <mergeCell ref="E6:E7"/>
  </mergeCells>
  <printOptions horizontalCentered="1"/>
  <pageMargins left="0.66875" right="0.590277777777778" top="0.590277777777778" bottom="0.786805555555556" header="0.314583333333333" footer="0.511805555555556"/>
  <pageSetup paperSize="9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6"/>
  <sheetViews>
    <sheetView workbookViewId="0">
      <selection activeCell="B9" sqref="B9:E9"/>
    </sheetView>
  </sheetViews>
  <sheetFormatPr defaultColWidth="10.2833333333333" defaultRowHeight="14.25"/>
  <cols>
    <col min="1" max="1" width="13" style="1" customWidth="1"/>
    <col min="2" max="2" width="7.08333333333333" style="1" customWidth="1"/>
    <col min="3" max="3" width="4.13333333333333" style="1" customWidth="1"/>
    <col min="4" max="4" width="12.875" style="1" customWidth="1"/>
    <col min="5" max="5" width="34.375" style="1" customWidth="1"/>
    <col min="6" max="6" width="48.8666666666667" style="3" customWidth="1"/>
    <col min="7" max="7" width="7.34166666666667" style="1" customWidth="1"/>
    <col min="8" max="8" width="2.04166666666667" style="1" customWidth="1"/>
    <col min="9" max="9" width="8.21666666666667" style="1" customWidth="1"/>
    <col min="10" max="10" width="1.3" style="1" customWidth="1"/>
    <col min="11" max="12" width="9.51666666666667" style="1" customWidth="1"/>
    <col min="13" max="13" width="10.2583333333333" style="1" customWidth="1"/>
    <col min="14" max="14" width="9.58333333333333" style="1" customWidth="1"/>
    <col min="15" max="16384" width="10.2833333333333" style="1"/>
  </cols>
  <sheetData>
    <row r="1" ht="20.25" spans="1:1">
      <c r="A1" s="122" t="s">
        <v>419</v>
      </c>
    </row>
    <row r="2" ht="25.5" customHeight="1" spans="1:6">
      <c r="A2" s="187" t="s">
        <v>420</v>
      </c>
      <c r="B2" s="3"/>
      <c r="C2" s="3"/>
      <c r="D2" s="3"/>
      <c r="E2" s="3"/>
      <c r="F2" s="187"/>
    </row>
    <row r="3" spans="1:6">
      <c r="A3" s="188" t="s">
        <v>26</v>
      </c>
      <c r="B3" s="189"/>
      <c r="C3" s="189"/>
      <c r="D3" s="189"/>
      <c r="E3" s="189"/>
      <c r="F3" s="189"/>
    </row>
    <row r="4" ht="35.45" customHeight="1" spans="1:6">
      <c r="A4" s="190" t="s">
        <v>27</v>
      </c>
      <c r="B4" s="191" t="s">
        <v>28</v>
      </c>
      <c r="C4" s="192" t="s">
        <v>25</v>
      </c>
      <c r="D4" s="192" t="s">
        <v>25</v>
      </c>
      <c r="E4" s="192" t="s">
        <v>25</v>
      </c>
      <c r="F4" s="191" t="s">
        <v>421</v>
      </c>
    </row>
    <row r="5" ht="17.95" customHeight="1" spans="1:6">
      <c r="A5" s="193"/>
      <c r="B5" s="191" t="s">
        <v>422</v>
      </c>
      <c r="C5" s="192" t="s">
        <v>25</v>
      </c>
      <c r="D5" s="192" t="s">
        <v>25</v>
      </c>
      <c r="E5" s="192" t="s">
        <v>25</v>
      </c>
      <c r="F5" s="194">
        <f>F81+F78+F71+F68+F63+F59+F53+F48+F44+F41+F37+F30+F22+F11+F6</f>
        <v>80545.977248</v>
      </c>
    </row>
    <row r="6" ht="17.5" customHeight="1" spans="1:6">
      <c r="A6" s="195">
        <v>501</v>
      </c>
      <c r="B6" s="196" t="s">
        <v>423</v>
      </c>
      <c r="C6" s="197" t="s">
        <v>25</v>
      </c>
      <c r="D6" s="197" t="s">
        <v>25</v>
      </c>
      <c r="E6" s="197" t="s">
        <v>25</v>
      </c>
      <c r="F6" s="198">
        <f>SUM(F7:F10)</f>
        <v>32099.766398</v>
      </c>
    </row>
    <row r="7" ht="17.5" customHeight="1" spans="1:6">
      <c r="A7" s="199">
        <v>50101</v>
      </c>
      <c r="B7" s="200" t="s">
        <v>424</v>
      </c>
      <c r="C7" s="201" t="s">
        <v>25</v>
      </c>
      <c r="D7" s="201" t="s">
        <v>25</v>
      </c>
      <c r="E7" s="201" t="s">
        <v>25</v>
      </c>
      <c r="F7" s="202">
        <v>17403.74572</v>
      </c>
    </row>
    <row r="8" ht="17.5" customHeight="1" spans="1:6">
      <c r="A8" s="199">
        <v>50102</v>
      </c>
      <c r="B8" s="200" t="s">
        <v>425</v>
      </c>
      <c r="C8" s="201" t="s">
        <v>25</v>
      </c>
      <c r="D8" s="201" t="s">
        <v>25</v>
      </c>
      <c r="E8" s="201" t="s">
        <v>25</v>
      </c>
      <c r="F8" s="202">
        <v>7007.056244</v>
      </c>
    </row>
    <row r="9" ht="17.5" customHeight="1" spans="1:6">
      <c r="A9" s="199">
        <v>50103</v>
      </c>
      <c r="B9" s="200" t="s">
        <v>426</v>
      </c>
      <c r="C9" s="201" t="s">
        <v>25</v>
      </c>
      <c r="D9" s="201" t="s">
        <v>25</v>
      </c>
      <c r="E9" s="201" t="s">
        <v>25</v>
      </c>
      <c r="F9" s="202">
        <v>2511.048558</v>
      </c>
    </row>
    <row r="10" ht="17.5" customHeight="1" spans="1:6">
      <c r="A10" s="199">
        <v>50199</v>
      </c>
      <c r="B10" s="200" t="s">
        <v>427</v>
      </c>
      <c r="C10" s="201" t="s">
        <v>25</v>
      </c>
      <c r="D10" s="201" t="s">
        <v>25</v>
      </c>
      <c r="E10" s="201" t="s">
        <v>25</v>
      </c>
      <c r="F10" s="202">
        <v>5177.915876</v>
      </c>
    </row>
    <row r="11" ht="17.5" customHeight="1" spans="1:6">
      <c r="A11" s="195">
        <v>502</v>
      </c>
      <c r="B11" s="196" t="s">
        <v>428</v>
      </c>
      <c r="C11" s="197" t="s">
        <v>25</v>
      </c>
      <c r="D11" s="197" t="s">
        <v>25</v>
      </c>
      <c r="E11" s="197" t="s">
        <v>25</v>
      </c>
      <c r="F11" s="194">
        <f>SUM(F12:F21)</f>
        <v>4707.069946</v>
      </c>
    </row>
    <row r="12" ht="17.5" customHeight="1" spans="1:6">
      <c r="A12" s="199">
        <v>50201</v>
      </c>
      <c r="B12" s="200" t="s">
        <v>429</v>
      </c>
      <c r="C12" s="201" t="s">
        <v>25</v>
      </c>
      <c r="D12" s="201" t="s">
        <v>25</v>
      </c>
      <c r="E12" s="201" t="s">
        <v>25</v>
      </c>
      <c r="F12" s="202">
        <v>3782.136946</v>
      </c>
    </row>
    <row r="13" ht="17.5" customHeight="1" spans="1:6">
      <c r="A13" s="199">
        <v>50202</v>
      </c>
      <c r="B13" s="200" t="s">
        <v>430</v>
      </c>
      <c r="C13" s="201" t="s">
        <v>25</v>
      </c>
      <c r="D13" s="201" t="s">
        <v>25</v>
      </c>
      <c r="E13" s="201" t="s">
        <v>25</v>
      </c>
      <c r="F13" s="202">
        <v>50.86</v>
      </c>
    </row>
    <row r="14" ht="17.5" customHeight="1" spans="1:6">
      <c r="A14" s="199">
        <v>50203</v>
      </c>
      <c r="B14" s="200" t="s">
        <v>431</v>
      </c>
      <c r="C14" s="201" t="s">
        <v>25</v>
      </c>
      <c r="D14" s="201" t="s">
        <v>25</v>
      </c>
      <c r="E14" s="201" t="s">
        <v>25</v>
      </c>
      <c r="F14" s="203">
        <v>74.59</v>
      </c>
    </row>
    <row r="15" ht="17.5" customHeight="1" spans="1:6">
      <c r="A15" s="199">
        <v>50204</v>
      </c>
      <c r="B15" s="200" t="s">
        <v>432</v>
      </c>
      <c r="C15" s="201" t="s">
        <v>25</v>
      </c>
      <c r="D15" s="201" t="s">
        <v>25</v>
      </c>
      <c r="E15" s="201" t="s">
        <v>25</v>
      </c>
      <c r="F15" s="203"/>
    </row>
    <row r="16" ht="17.5" customHeight="1" spans="1:6">
      <c r="A16" s="199">
        <v>50205</v>
      </c>
      <c r="B16" s="200" t="s">
        <v>433</v>
      </c>
      <c r="C16" s="201" t="s">
        <v>25</v>
      </c>
      <c r="D16" s="201" t="s">
        <v>25</v>
      </c>
      <c r="E16" s="201" t="s">
        <v>25</v>
      </c>
      <c r="F16" s="202">
        <v>11.6</v>
      </c>
    </row>
    <row r="17" ht="17.5" customHeight="1" spans="1:6">
      <c r="A17" s="199">
        <v>50206</v>
      </c>
      <c r="B17" s="200" t="s">
        <v>434</v>
      </c>
      <c r="C17" s="201" t="s">
        <v>25</v>
      </c>
      <c r="D17" s="201" t="s">
        <v>25</v>
      </c>
      <c r="E17" s="201" t="s">
        <v>25</v>
      </c>
      <c r="F17" s="202">
        <v>75.593</v>
      </c>
    </row>
    <row r="18" ht="17.5" customHeight="1" spans="1:6">
      <c r="A18" s="199">
        <v>50207</v>
      </c>
      <c r="B18" s="200" t="s">
        <v>435</v>
      </c>
      <c r="C18" s="201" t="s">
        <v>25</v>
      </c>
      <c r="D18" s="201" t="s">
        <v>25</v>
      </c>
      <c r="E18" s="201" t="s">
        <v>25</v>
      </c>
      <c r="F18" s="204"/>
    </row>
    <row r="19" ht="17.5" customHeight="1" spans="1:6">
      <c r="A19" s="199">
        <v>50208</v>
      </c>
      <c r="B19" s="200" t="s">
        <v>436</v>
      </c>
      <c r="C19" s="201" t="s">
        <v>25</v>
      </c>
      <c r="D19" s="201" t="s">
        <v>25</v>
      </c>
      <c r="E19" s="201" t="s">
        <v>25</v>
      </c>
      <c r="F19" s="202">
        <v>497.5</v>
      </c>
    </row>
    <row r="20" ht="17.5" customHeight="1" spans="1:6">
      <c r="A20" s="199">
        <v>50209</v>
      </c>
      <c r="B20" s="200" t="s">
        <v>437</v>
      </c>
      <c r="C20" s="201" t="s">
        <v>25</v>
      </c>
      <c r="D20" s="201" t="s">
        <v>25</v>
      </c>
      <c r="E20" s="201" t="s">
        <v>25</v>
      </c>
      <c r="F20" s="202">
        <v>75.06</v>
      </c>
    </row>
    <row r="21" ht="17.5" customHeight="1" spans="1:6">
      <c r="A21" s="199">
        <v>50299</v>
      </c>
      <c r="B21" s="200" t="s">
        <v>438</v>
      </c>
      <c r="C21" s="201" t="s">
        <v>25</v>
      </c>
      <c r="D21" s="201" t="s">
        <v>25</v>
      </c>
      <c r="E21" s="201" t="s">
        <v>25</v>
      </c>
      <c r="F21" s="202">
        <v>139.73</v>
      </c>
    </row>
    <row r="22" ht="17.5" customHeight="1" spans="1:6">
      <c r="A22" s="195">
        <v>503</v>
      </c>
      <c r="B22" s="196" t="s">
        <v>439</v>
      </c>
      <c r="C22" s="197" t="s">
        <v>25</v>
      </c>
      <c r="D22" s="197" t="s">
        <v>25</v>
      </c>
      <c r="E22" s="197" t="s">
        <v>25</v>
      </c>
      <c r="F22" s="205">
        <f>SUM(F23:F29)</f>
        <v>0</v>
      </c>
    </row>
    <row r="23" ht="17.5" customHeight="1" spans="1:6">
      <c r="A23" s="199">
        <v>50301</v>
      </c>
      <c r="B23" s="200" t="s">
        <v>440</v>
      </c>
      <c r="C23" s="201" t="s">
        <v>25</v>
      </c>
      <c r="D23" s="201" t="s">
        <v>25</v>
      </c>
      <c r="E23" s="201" t="s">
        <v>25</v>
      </c>
      <c r="F23" s="204"/>
    </row>
    <row r="24" ht="17.5" customHeight="1" spans="1:6">
      <c r="A24" s="199">
        <v>50302</v>
      </c>
      <c r="B24" s="200" t="s">
        <v>441</v>
      </c>
      <c r="C24" s="201" t="s">
        <v>25</v>
      </c>
      <c r="D24" s="201" t="s">
        <v>25</v>
      </c>
      <c r="E24" s="201" t="s">
        <v>25</v>
      </c>
      <c r="F24" s="204"/>
    </row>
    <row r="25" ht="17.5" customHeight="1" spans="1:6">
      <c r="A25" s="199">
        <v>50303</v>
      </c>
      <c r="B25" s="200" t="s">
        <v>442</v>
      </c>
      <c r="C25" s="201" t="s">
        <v>25</v>
      </c>
      <c r="D25" s="201" t="s">
        <v>25</v>
      </c>
      <c r="E25" s="201" t="s">
        <v>25</v>
      </c>
      <c r="F25" s="204"/>
    </row>
    <row r="26" ht="17.95" customHeight="1" spans="1:6">
      <c r="A26" s="199">
        <v>50305</v>
      </c>
      <c r="B26" s="200" t="s">
        <v>443</v>
      </c>
      <c r="C26" s="201" t="s">
        <v>25</v>
      </c>
      <c r="D26" s="201" t="s">
        <v>25</v>
      </c>
      <c r="E26" s="201" t="s">
        <v>25</v>
      </c>
      <c r="F26" s="204"/>
    </row>
    <row r="27" ht="17.5" customHeight="1" spans="1:6">
      <c r="A27" s="199">
        <v>50306</v>
      </c>
      <c r="B27" s="200" t="s">
        <v>444</v>
      </c>
      <c r="C27" s="201" t="s">
        <v>25</v>
      </c>
      <c r="D27" s="201" t="s">
        <v>25</v>
      </c>
      <c r="E27" s="201" t="s">
        <v>25</v>
      </c>
      <c r="F27" s="203"/>
    </row>
    <row r="28" ht="17.5" customHeight="1" spans="1:6">
      <c r="A28" s="199">
        <v>50307</v>
      </c>
      <c r="B28" s="200" t="s">
        <v>445</v>
      </c>
      <c r="C28" s="201" t="s">
        <v>25</v>
      </c>
      <c r="D28" s="201" t="s">
        <v>25</v>
      </c>
      <c r="E28" s="201" t="s">
        <v>25</v>
      </c>
      <c r="F28" s="204"/>
    </row>
    <row r="29" ht="17.5" customHeight="1" spans="1:6">
      <c r="A29" s="199">
        <v>50399</v>
      </c>
      <c r="B29" s="200" t="s">
        <v>446</v>
      </c>
      <c r="C29" s="201" t="s">
        <v>25</v>
      </c>
      <c r="D29" s="201" t="s">
        <v>25</v>
      </c>
      <c r="E29" s="201" t="s">
        <v>25</v>
      </c>
      <c r="F29" s="204"/>
    </row>
    <row r="30" ht="17.5" customHeight="1" spans="1:6">
      <c r="A30" s="195">
        <v>504</v>
      </c>
      <c r="B30" s="196" t="s">
        <v>447</v>
      </c>
      <c r="C30" s="197" t="s">
        <v>25</v>
      </c>
      <c r="D30" s="197" t="s">
        <v>25</v>
      </c>
      <c r="E30" s="197" t="s">
        <v>25</v>
      </c>
      <c r="F30" s="204">
        <f>SUM(F31:F36)</f>
        <v>0</v>
      </c>
    </row>
    <row r="31" ht="17.5" customHeight="1" spans="1:6">
      <c r="A31" s="199">
        <v>50401</v>
      </c>
      <c r="B31" s="200" t="s">
        <v>440</v>
      </c>
      <c r="C31" s="201" t="s">
        <v>25</v>
      </c>
      <c r="D31" s="201" t="s">
        <v>25</v>
      </c>
      <c r="E31" s="201" t="s">
        <v>25</v>
      </c>
      <c r="F31" s="204"/>
    </row>
    <row r="32" ht="17.5" customHeight="1" spans="1:6">
      <c r="A32" s="199">
        <v>50402</v>
      </c>
      <c r="B32" s="200" t="s">
        <v>441</v>
      </c>
      <c r="C32" s="201" t="s">
        <v>25</v>
      </c>
      <c r="D32" s="201" t="s">
        <v>25</v>
      </c>
      <c r="E32" s="201" t="s">
        <v>25</v>
      </c>
      <c r="F32" s="204"/>
    </row>
    <row r="33" ht="14.65" customHeight="1" spans="1:6">
      <c r="A33" s="199">
        <v>50403</v>
      </c>
      <c r="B33" s="200" t="s">
        <v>442</v>
      </c>
      <c r="C33" s="201" t="s">
        <v>25</v>
      </c>
      <c r="D33" s="201" t="s">
        <v>25</v>
      </c>
      <c r="E33" s="201" t="s">
        <v>25</v>
      </c>
      <c r="F33" s="204"/>
    </row>
    <row r="34" ht="17.5" customHeight="1" spans="1:6">
      <c r="A34" s="199">
        <v>50404</v>
      </c>
      <c r="B34" s="200" t="s">
        <v>444</v>
      </c>
      <c r="C34" s="201" t="s">
        <v>25</v>
      </c>
      <c r="D34" s="201" t="s">
        <v>25</v>
      </c>
      <c r="E34" s="201" t="s">
        <v>25</v>
      </c>
      <c r="F34" s="204"/>
    </row>
    <row r="35" ht="17.5" customHeight="1" spans="1:6">
      <c r="A35" s="199">
        <v>50405</v>
      </c>
      <c r="B35" s="200" t="s">
        <v>445</v>
      </c>
      <c r="C35" s="201" t="s">
        <v>25</v>
      </c>
      <c r="D35" s="201" t="s">
        <v>25</v>
      </c>
      <c r="E35" s="201" t="s">
        <v>25</v>
      </c>
      <c r="F35" s="204"/>
    </row>
    <row r="36" ht="17.5" customHeight="1" spans="1:6">
      <c r="A36" s="199">
        <v>50499</v>
      </c>
      <c r="B36" s="200" t="s">
        <v>446</v>
      </c>
      <c r="C36" s="201" t="s">
        <v>25</v>
      </c>
      <c r="D36" s="201" t="s">
        <v>25</v>
      </c>
      <c r="E36" s="201" t="s">
        <v>25</v>
      </c>
      <c r="F36" s="204"/>
    </row>
    <row r="37" ht="17.5" customHeight="1" spans="1:6">
      <c r="A37" s="195">
        <v>505</v>
      </c>
      <c r="B37" s="196" t="s">
        <v>448</v>
      </c>
      <c r="C37" s="197" t="s">
        <v>25</v>
      </c>
      <c r="D37" s="197" t="s">
        <v>25</v>
      </c>
      <c r="E37" s="197" t="s">
        <v>25</v>
      </c>
      <c r="F37" s="194">
        <f>SUM(F38:F40)</f>
        <v>38348.581336</v>
      </c>
    </row>
    <row r="38" ht="17.5" customHeight="1" spans="1:6">
      <c r="A38" s="199">
        <v>50501</v>
      </c>
      <c r="B38" s="200" t="s">
        <v>449</v>
      </c>
      <c r="C38" s="201" t="s">
        <v>25</v>
      </c>
      <c r="D38" s="201" t="s">
        <v>25</v>
      </c>
      <c r="E38" s="201" t="s">
        <v>25</v>
      </c>
      <c r="F38" s="202">
        <v>37808.981336</v>
      </c>
    </row>
    <row r="39" ht="17.5" customHeight="1" spans="1:6">
      <c r="A39" s="199">
        <v>50502</v>
      </c>
      <c r="B39" s="200" t="s">
        <v>450</v>
      </c>
      <c r="C39" s="201" t="s">
        <v>25</v>
      </c>
      <c r="D39" s="201" t="s">
        <v>25</v>
      </c>
      <c r="E39" s="201" t="s">
        <v>25</v>
      </c>
      <c r="F39" s="202">
        <v>539.6</v>
      </c>
    </row>
    <row r="40" ht="17.5" customHeight="1" spans="1:6">
      <c r="A40" s="199">
        <v>50599</v>
      </c>
      <c r="B40" s="200" t="s">
        <v>451</v>
      </c>
      <c r="C40" s="201" t="s">
        <v>25</v>
      </c>
      <c r="D40" s="201" t="s">
        <v>25</v>
      </c>
      <c r="E40" s="201" t="s">
        <v>25</v>
      </c>
      <c r="F40" s="204"/>
    </row>
    <row r="41" ht="17.5" customHeight="1" spans="1:6">
      <c r="A41" s="195">
        <v>506</v>
      </c>
      <c r="B41" s="196" t="s">
        <v>452</v>
      </c>
      <c r="C41" s="197" t="s">
        <v>25</v>
      </c>
      <c r="D41" s="197" t="s">
        <v>25</v>
      </c>
      <c r="E41" s="197" t="s">
        <v>25</v>
      </c>
      <c r="F41" s="194">
        <f>F42+F43</f>
        <v>0</v>
      </c>
    </row>
    <row r="42" ht="17.5" customHeight="1" spans="1:6">
      <c r="A42" s="199">
        <v>50601</v>
      </c>
      <c r="B42" s="200" t="s">
        <v>453</v>
      </c>
      <c r="C42" s="201" t="s">
        <v>25</v>
      </c>
      <c r="D42" s="201" t="s">
        <v>25</v>
      </c>
      <c r="E42" s="201" t="s">
        <v>25</v>
      </c>
      <c r="F42" s="202"/>
    </row>
    <row r="43" ht="17.5" customHeight="1" spans="1:6">
      <c r="A43" s="199">
        <v>50602</v>
      </c>
      <c r="B43" s="200" t="s">
        <v>454</v>
      </c>
      <c r="C43" s="201" t="s">
        <v>25</v>
      </c>
      <c r="D43" s="201" t="s">
        <v>25</v>
      </c>
      <c r="E43" s="201" t="s">
        <v>25</v>
      </c>
      <c r="F43" s="204"/>
    </row>
    <row r="44" ht="17.5" customHeight="1" spans="1:6">
      <c r="A44" s="195">
        <v>507</v>
      </c>
      <c r="B44" s="196" t="s">
        <v>455</v>
      </c>
      <c r="C44" s="197" t="s">
        <v>25</v>
      </c>
      <c r="D44" s="197" t="s">
        <v>25</v>
      </c>
      <c r="E44" s="197" t="s">
        <v>25</v>
      </c>
      <c r="F44" s="204">
        <f>F45+F46+F47</f>
        <v>0</v>
      </c>
    </row>
    <row r="45" ht="17.5" customHeight="1" spans="1:6">
      <c r="A45" s="199">
        <v>50701</v>
      </c>
      <c r="B45" s="200" t="s">
        <v>456</v>
      </c>
      <c r="C45" s="201" t="s">
        <v>25</v>
      </c>
      <c r="D45" s="201" t="s">
        <v>25</v>
      </c>
      <c r="E45" s="201" t="s">
        <v>25</v>
      </c>
      <c r="F45" s="204"/>
    </row>
    <row r="46" ht="17.5" customHeight="1" spans="1:6">
      <c r="A46" s="199">
        <v>50702</v>
      </c>
      <c r="B46" s="200" t="s">
        <v>457</v>
      </c>
      <c r="C46" s="201" t="s">
        <v>25</v>
      </c>
      <c r="D46" s="201" t="s">
        <v>25</v>
      </c>
      <c r="E46" s="201" t="s">
        <v>25</v>
      </c>
      <c r="F46" s="204"/>
    </row>
    <row r="47" ht="17.5" customHeight="1" spans="1:6">
      <c r="A47" s="199">
        <v>50799</v>
      </c>
      <c r="B47" s="200" t="s">
        <v>458</v>
      </c>
      <c r="C47" s="201" t="s">
        <v>25</v>
      </c>
      <c r="D47" s="201" t="s">
        <v>25</v>
      </c>
      <c r="E47" s="201" t="s">
        <v>25</v>
      </c>
      <c r="F47" s="204"/>
    </row>
    <row r="48" ht="17.95" customHeight="1" spans="1:6">
      <c r="A48" s="195">
        <v>508</v>
      </c>
      <c r="B48" s="196" t="s">
        <v>459</v>
      </c>
      <c r="C48" s="197" t="s">
        <v>25</v>
      </c>
      <c r="D48" s="197" t="s">
        <v>25</v>
      </c>
      <c r="E48" s="197" t="s">
        <v>25</v>
      </c>
      <c r="F48" s="204">
        <f>SUM(F49:F52)</f>
        <v>0</v>
      </c>
    </row>
    <row r="49" ht="17.5" customHeight="1" spans="1:6">
      <c r="A49" s="199">
        <v>50803</v>
      </c>
      <c r="B49" s="200" t="s">
        <v>460</v>
      </c>
      <c r="C49" s="201" t="s">
        <v>25</v>
      </c>
      <c r="D49" s="201" t="s">
        <v>25</v>
      </c>
      <c r="E49" s="201" t="s">
        <v>25</v>
      </c>
      <c r="F49" s="204"/>
    </row>
    <row r="50" ht="17.5" customHeight="1" spans="1:6">
      <c r="A50" s="199">
        <v>50804</v>
      </c>
      <c r="B50" s="200" t="s">
        <v>461</v>
      </c>
      <c r="C50" s="201" t="s">
        <v>25</v>
      </c>
      <c r="D50" s="201" t="s">
        <v>25</v>
      </c>
      <c r="E50" s="201" t="s">
        <v>25</v>
      </c>
      <c r="F50" s="204"/>
    </row>
    <row r="51" ht="17.5" customHeight="1" spans="1:6">
      <c r="A51" s="199">
        <v>50805</v>
      </c>
      <c r="B51" s="200" t="s">
        <v>462</v>
      </c>
      <c r="C51" s="201" t="s">
        <v>25</v>
      </c>
      <c r="D51" s="201" t="s">
        <v>25</v>
      </c>
      <c r="E51" s="201" t="s">
        <v>25</v>
      </c>
      <c r="F51" s="204"/>
    </row>
    <row r="52" ht="17.5" customHeight="1" spans="1:6">
      <c r="A52" s="199">
        <v>50899</v>
      </c>
      <c r="B52" s="200" t="s">
        <v>463</v>
      </c>
      <c r="C52" s="201" t="s">
        <v>25</v>
      </c>
      <c r="D52" s="201" t="s">
        <v>25</v>
      </c>
      <c r="E52" s="201" t="s">
        <v>25</v>
      </c>
      <c r="F52" s="204"/>
    </row>
    <row r="53" ht="17.5" customHeight="1" spans="1:6">
      <c r="A53" s="195">
        <v>509</v>
      </c>
      <c r="B53" s="196" t="s">
        <v>464</v>
      </c>
      <c r="C53" s="197" t="s">
        <v>25</v>
      </c>
      <c r="D53" s="197" t="s">
        <v>25</v>
      </c>
      <c r="E53" s="197" t="s">
        <v>25</v>
      </c>
      <c r="F53" s="194">
        <f>SUM(F54:F58)</f>
        <v>5390.559568</v>
      </c>
    </row>
    <row r="54" ht="17.5" customHeight="1" spans="1:6">
      <c r="A54" s="199">
        <v>50901</v>
      </c>
      <c r="B54" s="200" t="s">
        <v>465</v>
      </c>
      <c r="C54" s="201" t="s">
        <v>25</v>
      </c>
      <c r="D54" s="201" t="s">
        <v>25</v>
      </c>
      <c r="E54" s="201" t="s">
        <v>25</v>
      </c>
      <c r="F54" s="202">
        <v>1385.337156</v>
      </c>
    </row>
    <row r="55" ht="17.5" customHeight="1" spans="1:6">
      <c r="A55" s="199">
        <v>50902</v>
      </c>
      <c r="B55" s="200" t="s">
        <v>466</v>
      </c>
      <c r="C55" s="201" t="s">
        <v>25</v>
      </c>
      <c r="D55" s="201" t="s">
        <v>25</v>
      </c>
      <c r="E55" s="201" t="s">
        <v>25</v>
      </c>
      <c r="F55" s="202"/>
    </row>
    <row r="56" ht="17.3" customHeight="1" spans="1:6">
      <c r="A56" s="199">
        <v>50903</v>
      </c>
      <c r="B56" s="200" t="s">
        <v>467</v>
      </c>
      <c r="C56" s="201" t="s">
        <v>25</v>
      </c>
      <c r="D56" s="201" t="s">
        <v>25</v>
      </c>
      <c r="E56" s="201" t="s">
        <v>25</v>
      </c>
      <c r="F56" s="204"/>
    </row>
    <row r="57" ht="17.5" customHeight="1" spans="1:6">
      <c r="A57" s="199">
        <v>50905</v>
      </c>
      <c r="B57" s="200" t="s">
        <v>468</v>
      </c>
      <c r="C57" s="201" t="s">
        <v>25</v>
      </c>
      <c r="D57" s="201" t="s">
        <v>25</v>
      </c>
      <c r="E57" s="201" t="s">
        <v>25</v>
      </c>
      <c r="F57" s="202">
        <v>4005.222412</v>
      </c>
    </row>
    <row r="58" ht="17.5" customHeight="1" spans="1:6">
      <c r="A58" s="199">
        <v>50999</v>
      </c>
      <c r="B58" s="200" t="s">
        <v>469</v>
      </c>
      <c r="C58" s="201" t="s">
        <v>25</v>
      </c>
      <c r="D58" s="201" t="s">
        <v>25</v>
      </c>
      <c r="E58" s="201" t="s">
        <v>25</v>
      </c>
      <c r="F58" s="202"/>
    </row>
    <row r="59" ht="17.5" customHeight="1" spans="1:6">
      <c r="A59" s="195">
        <v>510</v>
      </c>
      <c r="B59" s="196" t="s">
        <v>470</v>
      </c>
      <c r="C59" s="197" t="s">
        <v>25</v>
      </c>
      <c r="D59" s="197" t="s">
        <v>25</v>
      </c>
      <c r="E59" s="197" t="s">
        <v>25</v>
      </c>
      <c r="F59" s="204">
        <f>SUM(F60:F62)</f>
        <v>0</v>
      </c>
    </row>
    <row r="60" ht="17.5" customHeight="1" spans="1:6">
      <c r="A60" s="199">
        <v>51002</v>
      </c>
      <c r="B60" s="200" t="s">
        <v>471</v>
      </c>
      <c r="C60" s="201" t="s">
        <v>25</v>
      </c>
      <c r="D60" s="201" t="s">
        <v>25</v>
      </c>
      <c r="E60" s="201" t="s">
        <v>25</v>
      </c>
      <c r="F60" s="204"/>
    </row>
    <row r="61" ht="17.5" customHeight="1" spans="1:6">
      <c r="A61" s="199">
        <v>51003</v>
      </c>
      <c r="B61" s="200" t="s">
        <v>242</v>
      </c>
      <c r="C61" s="201" t="s">
        <v>25</v>
      </c>
      <c r="D61" s="201" t="s">
        <v>25</v>
      </c>
      <c r="E61" s="201" t="s">
        <v>25</v>
      </c>
      <c r="F61" s="204"/>
    </row>
    <row r="62" ht="17.5" customHeight="1" spans="1:6">
      <c r="A62" s="199">
        <v>51004</v>
      </c>
      <c r="B62" s="206" t="s">
        <v>472</v>
      </c>
      <c r="C62" s="207" t="s">
        <v>25</v>
      </c>
      <c r="D62" s="207" t="s">
        <v>25</v>
      </c>
      <c r="E62" s="207" t="s">
        <v>25</v>
      </c>
      <c r="F62" s="204"/>
    </row>
    <row r="63" ht="17.5" customHeight="1" spans="1:6">
      <c r="A63" s="195">
        <v>511</v>
      </c>
      <c r="B63" s="196" t="s">
        <v>473</v>
      </c>
      <c r="C63" s="197" t="s">
        <v>25</v>
      </c>
      <c r="D63" s="197" t="s">
        <v>25</v>
      </c>
      <c r="E63" s="197" t="s">
        <v>25</v>
      </c>
      <c r="F63" s="204">
        <f>SUM(F64:F67)</f>
        <v>0</v>
      </c>
    </row>
    <row r="64" ht="17.5" customHeight="1" spans="1:6">
      <c r="A64" s="199">
        <v>51101</v>
      </c>
      <c r="B64" s="200" t="s">
        <v>474</v>
      </c>
      <c r="C64" s="201" t="s">
        <v>25</v>
      </c>
      <c r="D64" s="201" t="s">
        <v>25</v>
      </c>
      <c r="E64" s="201" t="s">
        <v>25</v>
      </c>
      <c r="F64" s="204"/>
    </row>
    <row r="65" ht="21.25" customHeight="1" spans="1:6">
      <c r="A65" s="199">
        <v>51102</v>
      </c>
      <c r="B65" s="200" t="s">
        <v>475</v>
      </c>
      <c r="C65" s="201" t="s">
        <v>25</v>
      </c>
      <c r="D65" s="201" t="s">
        <v>25</v>
      </c>
      <c r="E65" s="201" t="s">
        <v>25</v>
      </c>
      <c r="F65" s="204"/>
    </row>
    <row r="66" ht="17.5" customHeight="1" spans="1:6">
      <c r="A66" s="199">
        <v>51103</v>
      </c>
      <c r="B66" s="200" t="s">
        <v>476</v>
      </c>
      <c r="C66" s="201" t="s">
        <v>25</v>
      </c>
      <c r="D66" s="201" t="s">
        <v>25</v>
      </c>
      <c r="E66" s="201" t="s">
        <v>25</v>
      </c>
      <c r="F66" s="204"/>
    </row>
    <row r="67" ht="17.5" customHeight="1" spans="1:6">
      <c r="A67" s="199">
        <v>51104</v>
      </c>
      <c r="B67" s="200" t="s">
        <v>477</v>
      </c>
      <c r="C67" s="201" t="s">
        <v>25</v>
      </c>
      <c r="D67" s="201" t="s">
        <v>25</v>
      </c>
      <c r="E67" s="201" t="s">
        <v>25</v>
      </c>
      <c r="F67" s="204"/>
    </row>
    <row r="68" ht="17.5" customHeight="1" spans="1:6">
      <c r="A68" s="195">
        <v>512</v>
      </c>
      <c r="B68" s="196" t="s">
        <v>478</v>
      </c>
      <c r="C68" s="197" t="s">
        <v>25</v>
      </c>
      <c r="D68" s="197" t="s">
        <v>25</v>
      </c>
      <c r="E68" s="197" t="s">
        <v>25</v>
      </c>
      <c r="F68" s="204">
        <f>SUM(F69:F70)</f>
        <v>0</v>
      </c>
    </row>
    <row r="69" ht="17.95" customHeight="1" spans="1:6">
      <c r="A69" s="199">
        <v>51201</v>
      </c>
      <c r="B69" s="200" t="s">
        <v>479</v>
      </c>
      <c r="C69" s="201" t="s">
        <v>25</v>
      </c>
      <c r="D69" s="201" t="s">
        <v>25</v>
      </c>
      <c r="E69" s="201" t="s">
        <v>25</v>
      </c>
      <c r="F69" s="204"/>
    </row>
    <row r="70" ht="17.5" customHeight="1" spans="1:6">
      <c r="A70" s="199">
        <v>51202</v>
      </c>
      <c r="B70" s="200" t="s">
        <v>480</v>
      </c>
      <c r="C70" s="201" t="s">
        <v>25</v>
      </c>
      <c r="D70" s="201" t="s">
        <v>25</v>
      </c>
      <c r="E70" s="201" t="s">
        <v>25</v>
      </c>
      <c r="F70" s="204"/>
    </row>
    <row r="71" ht="17.5" customHeight="1" spans="1:6">
      <c r="A71" s="195">
        <v>513</v>
      </c>
      <c r="B71" s="196" t="s">
        <v>481</v>
      </c>
      <c r="C71" s="197" t="s">
        <v>25</v>
      </c>
      <c r="D71" s="197" t="s">
        <v>25</v>
      </c>
      <c r="E71" s="197" t="s">
        <v>25</v>
      </c>
      <c r="F71" s="204">
        <f>SUM(F72:F77)</f>
        <v>0</v>
      </c>
    </row>
    <row r="72" ht="17.5" customHeight="1" spans="1:6">
      <c r="A72" s="199">
        <v>51301</v>
      </c>
      <c r="B72" s="200" t="s">
        <v>482</v>
      </c>
      <c r="C72" s="201" t="s">
        <v>25</v>
      </c>
      <c r="D72" s="201" t="s">
        <v>25</v>
      </c>
      <c r="E72" s="201" t="s">
        <v>25</v>
      </c>
      <c r="F72" s="204"/>
    </row>
    <row r="73" ht="17.5" customHeight="1" spans="1:6">
      <c r="A73" s="199">
        <v>51303</v>
      </c>
      <c r="B73" s="200" t="s">
        <v>483</v>
      </c>
      <c r="C73" s="201" t="s">
        <v>25</v>
      </c>
      <c r="D73" s="201" t="s">
        <v>25</v>
      </c>
      <c r="E73" s="201" t="s">
        <v>25</v>
      </c>
      <c r="F73" s="204"/>
    </row>
    <row r="74" ht="17.5" customHeight="1" spans="1:6">
      <c r="A74" s="199">
        <v>51304</v>
      </c>
      <c r="B74" s="200" t="s">
        <v>365</v>
      </c>
      <c r="C74" s="201" t="s">
        <v>25</v>
      </c>
      <c r="D74" s="201" t="s">
        <v>25</v>
      </c>
      <c r="E74" s="201" t="s">
        <v>25</v>
      </c>
      <c r="F74" s="204"/>
    </row>
    <row r="75" ht="17.5" customHeight="1" spans="1:6">
      <c r="A75" s="199">
        <v>51305</v>
      </c>
      <c r="B75" s="200" t="s">
        <v>367</v>
      </c>
      <c r="C75" s="201" t="s">
        <v>25</v>
      </c>
      <c r="D75" s="201" t="s">
        <v>25</v>
      </c>
      <c r="E75" s="201" t="s">
        <v>25</v>
      </c>
      <c r="F75" s="204"/>
    </row>
    <row r="76" ht="17.5" customHeight="1" spans="1:6">
      <c r="A76" s="199">
        <v>51306</v>
      </c>
      <c r="B76" s="200" t="s">
        <v>484</v>
      </c>
      <c r="C76" s="201" t="s">
        <v>25</v>
      </c>
      <c r="D76" s="201" t="s">
        <v>25</v>
      </c>
      <c r="E76" s="201" t="s">
        <v>25</v>
      </c>
      <c r="F76" s="204"/>
    </row>
    <row r="77" ht="17.5" customHeight="1" spans="1:6">
      <c r="A77" s="199">
        <v>51307</v>
      </c>
      <c r="B77" s="200" t="s">
        <v>485</v>
      </c>
      <c r="C77" s="201" t="s">
        <v>25</v>
      </c>
      <c r="D77" s="201" t="s">
        <v>25</v>
      </c>
      <c r="E77" s="201" t="s">
        <v>25</v>
      </c>
      <c r="F77" s="204"/>
    </row>
    <row r="78" ht="17.5" customHeight="1" spans="1:6">
      <c r="A78" s="195">
        <v>514</v>
      </c>
      <c r="B78" s="196" t="s">
        <v>486</v>
      </c>
      <c r="C78" s="197" t="s">
        <v>25</v>
      </c>
      <c r="D78" s="197" t="s">
        <v>25</v>
      </c>
      <c r="E78" s="197" t="s">
        <v>25</v>
      </c>
      <c r="F78" s="204">
        <f>F79+F80</f>
        <v>0</v>
      </c>
    </row>
    <row r="79" ht="17.5" customHeight="1" spans="1:6">
      <c r="A79" s="199">
        <v>51401</v>
      </c>
      <c r="B79" s="200" t="s">
        <v>487</v>
      </c>
      <c r="C79" s="201" t="s">
        <v>25</v>
      </c>
      <c r="D79" s="201" t="s">
        <v>25</v>
      </c>
      <c r="E79" s="201" t="s">
        <v>25</v>
      </c>
      <c r="F79" s="204"/>
    </row>
    <row r="80" ht="17.5" customHeight="1" spans="1:6">
      <c r="A80" s="199">
        <v>51402</v>
      </c>
      <c r="B80" s="200" t="s">
        <v>488</v>
      </c>
      <c r="C80" s="201" t="s">
        <v>25</v>
      </c>
      <c r="D80" s="201" t="s">
        <v>25</v>
      </c>
      <c r="E80" s="201" t="s">
        <v>25</v>
      </c>
      <c r="F80" s="204"/>
    </row>
    <row r="81" ht="17.5" customHeight="1" spans="1:6">
      <c r="A81" s="195">
        <v>599</v>
      </c>
      <c r="B81" s="196" t="s">
        <v>489</v>
      </c>
      <c r="C81" s="197" t="s">
        <v>25</v>
      </c>
      <c r="D81" s="197" t="s">
        <v>25</v>
      </c>
      <c r="E81" s="197" t="s">
        <v>25</v>
      </c>
      <c r="F81" s="204">
        <f>SUM(F82:F86)</f>
        <v>0</v>
      </c>
    </row>
    <row r="82" ht="17.5" customHeight="1" spans="1:6">
      <c r="A82" s="199">
        <v>59907</v>
      </c>
      <c r="B82" s="200" t="s">
        <v>490</v>
      </c>
      <c r="C82" s="201" t="s">
        <v>25</v>
      </c>
      <c r="D82" s="201" t="s">
        <v>25</v>
      </c>
      <c r="E82" s="201" t="s">
        <v>25</v>
      </c>
      <c r="F82" s="204"/>
    </row>
    <row r="83" ht="15.1" customHeight="1" spans="1:6">
      <c r="A83" s="199">
        <v>59908</v>
      </c>
      <c r="B83" s="200" t="s">
        <v>491</v>
      </c>
      <c r="C83" s="201" t="s">
        <v>25</v>
      </c>
      <c r="D83" s="201" t="s">
        <v>25</v>
      </c>
      <c r="E83" s="201" t="s">
        <v>25</v>
      </c>
      <c r="F83" s="204"/>
    </row>
    <row r="84" ht="14.65" customHeight="1" spans="1:6">
      <c r="A84" s="199">
        <v>59909</v>
      </c>
      <c r="B84" s="200" t="s">
        <v>492</v>
      </c>
      <c r="C84" s="201" t="s">
        <v>25</v>
      </c>
      <c r="D84" s="201" t="s">
        <v>25</v>
      </c>
      <c r="E84" s="201" t="s">
        <v>25</v>
      </c>
      <c r="F84" s="204"/>
    </row>
    <row r="85" ht="14.65" customHeight="1" spans="1:6">
      <c r="A85" s="199">
        <v>59910</v>
      </c>
      <c r="B85" s="200" t="s">
        <v>493</v>
      </c>
      <c r="C85" s="201" t="s">
        <v>25</v>
      </c>
      <c r="D85" s="201" t="s">
        <v>25</v>
      </c>
      <c r="E85" s="201" t="s">
        <v>25</v>
      </c>
      <c r="F85" s="204"/>
    </row>
    <row r="86" ht="17.5" customHeight="1" spans="1:6">
      <c r="A86" s="199">
        <v>59999</v>
      </c>
      <c r="B86" s="200" t="s">
        <v>355</v>
      </c>
      <c r="C86" s="201" t="s">
        <v>25</v>
      </c>
      <c r="D86" s="201" t="s">
        <v>25</v>
      </c>
      <c r="E86" s="201" t="s">
        <v>25</v>
      </c>
      <c r="F86" s="204"/>
    </row>
  </sheetData>
  <mergeCells count="168">
    <mergeCell ref="A2:F2"/>
    <mergeCell ref="A3:F3"/>
    <mergeCell ref="B4:E4"/>
    <mergeCell ref="G4:N4"/>
    <mergeCell ref="B5:E5"/>
    <mergeCell ref="G5:N5"/>
    <mergeCell ref="B6:E6"/>
    <mergeCell ref="G6:N6"/>
    <mergeCell ref="B7:E7"/>
    <mergeCell ref="G7:N7"/>
    <mergeCell ref="B8:E8"/>
    <mergeCell ref="G8:N8"/>
    <mergeCell ref="B9:E9"/>
    <mergeCell ref="G9:N9"/>
    <mergeCell ref="B10:E10"/>
    <mergeCell ref="G10:N10"/>
    <mergeCell ref="B11:E11"/>
    <mergeCell ref="G11:N11"/>
    <mergeCell ref="B12:E12"/>
    <mergeCell ref="G12:N12"/>
    <mergeCell ref="B13:E13"/>
    <mergeCell ref="G13:N13"/>
    <mergeCell ref="B14:E14"/>
    <mergeCell ref="G14:N14"/>
    <mergeCell ref="B15:E15"/>
    <mergeCell ref="G15:N15"/>
    <mergeCell ref="B16:E16"/>
    <mergeCell ref="G16:N16"/>
    <mergeCell ref="B17:E17"/>
    <mergeCell ref="G17:N17"/>
    <mergeCell ref="B18:E18"/>
    <mergeCell ref="G18:N18"/>
    <mergeCell ref="B19:E19"/>
    <mergeCell ref="G19:N19"/>
    <mergeCell ref="B20:E20"/>
    <mergeCell ref="G20:N20"/>
    <mergeCell ref="B21:E21"/>
    <mergeCell ref="G21:N21"/>
    <mergeCell ref="B22:E22"/>
    <mergeCell ref="G22:N22"/>
    <mergeCell ref="B23:E23"/>
    <mergeCell ref="G23:N23"/>
    <mergeCell ref="B24:E24"/>
    <mergeCell ref="G24:N24"/>
    <mergeCell ref="B25:E25"/>
    <mergeCell ref="G25:N25"/>
    <mergeCell ref="B26:E26"/>
    <mergeCell ref="G26:N26"/>
    <mergeCell ref="B27:E27"/>
    <mergeCell ref="G27:N27"/>
    <mergeCell ref="B28:E28"/>
    <mergeCell ref="G28:N28"/>
    <mergeCell ref="B29:E29"/>
    <mergeCell ref="G29:N29"/>
    <mergeCell ref="B30:E30"/>
    <mergeCell ref="G30:N30"/>
    <mergeCell ref="B31:E31"/>
    <mergeCell ref="G31:N31"/>
    <mergeCell ref="B32:E32"/>
    <mergeCell ref="G32:N32"/>
    <mergeCell ref="B33:E33"/>
    <mergeCell ref="G33:N33"/>
    <mergeCell ref="B34:E34"/>
    <mergeCell ref="G34:N34"/>
    <mergeCell ref="B35:E35"/>
    <mergeCell ref="G35:N35"/>
    <mergeCell ref="B36:E36"/>
    <mergeCell ref="G36:N36"/>
    <mergeCell ref="B37:E37"/>
    <mergeCell ref="G37:N37"/>
    <mergeCell ref="B38:E38"/>
    <mergeCell ref="G38:N38"/>
    <mergeCell ref="B39:E39"/>
    <mergeCell ref="G39:N39"/>
    <mergeCell ref="B40:E40"/>
    <mergeCell ref="G40:N40"/>
    <mergeCell ref="B41:E41"/>
    <mergeCell ref="G41:N41"/>
    <mergeCell ref="B42:E42"/>
    <mergeCell ref="G42:N42"/>
    <mergeCell ref="B43:E43"/>
    <mergeCell ref="G43:N43"/>
    <mergeCell ref="B44:E44"/>
    <mergeCell ref="G44:N44"/>
    <mergeCell ref="B45:E45"/>
    <mergeCell ref="G45:N45"/>
    <mergeCell ref="B46:E46"/>
    <mergeCell ref="G46:N46"/>
    <mergeCell ref="B47:E47"/>
    <mergeCell ref="G47:N47"/>
    <mergeCell ref="B48:E48"/>
    <mergeCell ref="G48:N48"/>
    <mergeCell ref="B49:E49"/>
    <mergeCell ref="G49:N49"/>
    <mergeCell ref="B50:E50"/>
    <mergeCell ref="G50:N50"/>
    <mergeCell ref="B51:E51"/>
    <mergeCell ref="G51:N51"/>
    <mergeCell ref="B52:E52"/>
    <mergeCell ref="G52:N52"/>
    <mergeCell ref="B53:E53"/>
    <mergeCell ref="G53:N53"/>
    <mergeCell ref="B54:E54"/>
    <mergeCell ref="G54:N54"/>
    <mergeCell ref="B55:E55"/>
    <mergeCell ref="G55:N55"/>
    <mergeCell ref="B56:E56"/>
    <mergeCell ref="G56:N56"/>
    <mergeCell ref="B57:E57"/>
    <mergeCell ref="G57:N57"/>
    <mergeCell ref="B58:E58"/>
    <mergeCell ref="G58:N58"/>
    <mergeCell ref="B59:E59"/>
    <mergeCell ref="G59:N59"/>
    <mergeCell ref="B60:E60"/>
    <mergeCell ref="G60:N60"/>
    <mergeCell ref="B61:E61"/>
    <mergeCell ref="G61:N61"/>
    <mergeCell ref="B62:E62"/>
    <mergeCell ref="G62:N62"/>
    <mergeCell ref="B63:E63"/>
    <mergeCell ref="G63:N63"/>
    <mergeCell ref="B64:E64"/>
    <mergeCell ref="G64:N64"/>
    <mergeCell ref="B65:E65"/>
    <mergeCell ref="G65:N65"/>
    <mergeCell ref="B66:E66"/>
    <mergeCell ref="G66:N66"/>
    <mergeCell ref="B67:E67"/>
    <mergeCell ref="G67:N67"/>
    <mergeCell ref="B68:E68"/>
    <mergeCell ref="G68:N68"/>
    <mergeCell ref="B69:E69"/>
    <mergeCell ref="G69:N69"/>
    <mergeCell ref="B70:E70"/>
    <mergeCell ref="G70:N70"/>
    <mergeCell ref="B71:E71"/>
    <mergeCell ref="G71:N71"/>
    <mergeCell ref="B72:E72"/>
    <mergeCell ref="G72:N72"/>
    <mergeCell ref="B73:E73"/>
    <mergeCell ref="G73:N73"/>
    <mergeCell ref="B74:E74"/>
    <mergeCell ref="G74:N74"/>
    <mergeCell ref="B75:E75"/>
    <mergeCell ref="G75:N75"/>
    <mergeCell ref="B76:E76"/>
    <mergeCell ref="G76:N76"/>
    <mergeCell ref="B77:E77"/>
    <mergeCell ref="G77:N77"/>
    <mergeCell ref="B78:E78"/>
    <mergeCell ref="G78:N78"/>
    <mergeCell ref="B79:E79"/>
    <mergeCell ref="G79:N79"/>
    <mergeCell ref="B80:E80"/>
    <mergeCell ref="G80:N80"/>
    <mergeCell ref="B81:E81"/>
    <mergeCell ref="G81:N81"/>
    <mergeCell ref="B82:E82"/>
    <mergeCell ref="G82:N82"/>
    <mergeCell ref="B83:E83"/>
    <mergeCell ref="G83:N83"/>
    <mergeCell ref="B84:E84"/>
    <mergeCell ref="G84:N84"/>
    <mergeCell ref="B85:E85"/>
    <mergeCell ref="G85:N85"/>
    <mergeCell ref="B86:E86"/>
    <mergeCell ref="G86:N86"/>
  </mergeCells>
  <pageMargins left="0.786805555555556" right="0.629861111111111" top="0.511805555555556" bottom="0.550694444444444" header="0.354166666666667" footer="0.298611111111111"/>
  <pageSetup paperSize="9" firstPageNumber="14" fitToHeight="0" orientation="landscape" useFirstPageNumber="1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5"/>
  <sheetViews>
    <sheetView workbookViewId="0">
      <pane ySplit="7" topLeftCell="A44" activePane="bottomLeft" state="frozen"/>
      <selection/>
      <selection pane="bottomLeft" activeCell="E75" sqref="E75"/>
    </sheetView>
  </sheetViews>
  <sheetFormatPr defaultColWidth="9" defaultRowHeight="13.5" outlineLevelCol="4"/>
  <cols>
    <col min="1" max="1" width="5.125" customWidth="1"/>
    <col min="2" max="2" width="26.125" customWidth="1"/>
    <col min="3" max="3" width="10.375" customWidth="1"/>
    <col min="4" max="4" width="44.125" customWidth="1"/>
    <col min="5" max="5" width="12.625" customWidth="1"/>
  </cols>
  <sheetData>
    <row r="1" s="67" customFormat="1" ht="27" customHeight="1" spans="1:4">
      <c r="A1" s="68" t="s">
        <v>494</v>
      </c>
      <c r="B1" s="69"/>
      <c r="C1" s="69"/>
      <c r="D1" s="70"/>
    </row>
    <row r="2" s="67" customFormat="1" ht="27" spans="1:5">
      <c r="A2" s="71" t="s">
        <v>495</v>
      </c>
      <c r="B2" s="71"/>
      <c r="C2" s="71"/>
      <c r="D2" s="71"/>
      <c r="E2" s="71"/>
    </row>
    <row r="3" s="67" customFormat="1" ht="16" customHeight="1" spans="1:5">
      <c r="A3" s="72"/>
      <c r="D3" s="73"/>
      <c r="E3" s="74"/>
    </row>
    <row r="4" s="67" customFormat="1" ht="16" customHeight="1" spans="1:5">
      <c r="A4" s="72" t="s">
        <v>375</v>
      </c>
      <c r="D4" s="73"/>
      <c r="E4" s="75" t="s">
        <v>26</v>
      </c>
    </row>
    <row r="5" spans="1:5">
      <c r="A5" s="80" t="s">
        <v>376</v>
      </c>
      <c r="B5" s="80" t="s">
        <v>377</v>
      </c>
      <c r="C5" s="80" t="s">
        <v>378</v>
      </c>
      <c r="D5" s="80" t="s">
        <v>496</v>
      </c>
      <c r="E5" s="80" t="s">
        <v>30</v>
      </c>
    </row>
    <row r="6" spans="1:5">
      <c r="A6" s="81" t="s">
        <v>376</v>
      </c>
      <c r="B6" s="82" t="s">
        <v>377</v>
      </c>
      <c r="C6" s="82" t="s">
        <v>378</v>
      </c>
      <c r="D6" s="82" t="s">
        <v>496</v>
      </c>
      <c r="E6" s="80" t="s">
        <v>35</v>
      </c>
    </row>
    <row r="7" spans="1:5">
      <c r="A7" s="81" t="s">
        <v>376</v>
      </c>
      <c r="B7" s="83" t="s">
        <v>377</v>
      </c>
      <c r="C7" s="81" t="s">
        <v>378</v>
      </c>
      <c r="D7" s="81" t="s">
        <v>496</v>
      </c>
      <c r="E7" s="81" t="s">
        <v>35</v>
      </c>
    </row>
    <row r="8" spans="1:5">
      <c r="A8" s="84">
        <v>1</v>
      </c>
      <c r="B8" s="84" t="s">
        <v>380</v>
      </c>
      <c r="C8" s="184">
        <v>110</v>
      </c>
      <c r="D8" s="84" t="s">
        <v>67</v>
      </c>
      <c r="E8" s="185">
        <v>188843.871424</v>
      </c>
    </row>
    <row r="9" spans="1:5">
      <c r="A9" s="77">
        <v>2</v>
      </c>
      <c r="B9" s="77" t="s">
        <v>380</v>
      </c>
      <c r="C9" s="186">
        <v>997</v>
      </c>
      <c r="D9" s="77" t="s">
        <v>68</v>
      </c>
      <c r="E9" s="185">
        <v>138831.871424</v>
      </c>
    </row>
    <row r="10" spans="1:5">
      <c r="A10" s="77">
        <v>3</v>
      </c>
      <c r="B10" s="77" t="s">
        <v>380</v>
      </c>
      <c r="C10" s="186">
        <v>11001</v>
      </c>
      <c r="D10" s="77" t="s">
        <v>69</v>
      </c>
      <c r="E10" s="185">
        <v>3444</v>
      </c>
    </row>
    <row r="11" spans="1:5">
      <c r="A11" s="77">
        <v>4</v>
      </c>
      <c r="B11" s="77" t="s">
        <v>380</v>
      </c>
      <c r="C11" s="186">
        <v>1100102</v>
      </c>
      <c r="D11" s="77" t="s">
        <v>70</v>
      </c>
      <c r="E11" s="185">
        <v>586</v>
      </c>
    </row>
    <row r="12" spans="1:5">
      <c r="A12" s="77">
        <v>5</v>
      </c>
      <c r="B12" s="77" t="s">
        <v>380</v>
      </c>
      <c r="C12" s="186">
        <v>1100103</v>
      </c>
      <c r="D12" s="77" t="s">
        <v>71</v>
      </c>
      <c r="E12" s="185">
        <v>138</v>
      </c>
    </row>
    <row r="13" spans="1:5">
      <c r="A13" s="77">
        <v>6</v>
      </c>
      <c r="B13" s="77" t="s">
        <v>380</v>
      </c>
      <c r="C13" s="186">
        <v>1100104</v>
      </c>
      <c r="D13" s="77" t="s">
        <v>72</v>
      </c>
      <c r="E13" s="185">
        <v>1420</v>
      </c>
    </row>
    <row r="14" spans="1:5">
      <c r="A14" s="77">
        <v>7</v>
      </c>
      <c r="B14" s="77" t="s">
        <v>380</v>
      </c>
      <c r="C14" s="186">
        <v>1100105</v>
      </c>
      <c r="D14" s="77" t="s">
        <v>73</v>
      </c>
      <c r="E14" s="185">
        <v>0</v>
      </c>
    </row>
    <row r="15" spans="1:5">
      <c r="A15" s="77">
        <v>8</v>
      </c>
      <c r="B15" s="77" t="s">
        <v>380</v>
      </c>
      <c r="C15" s="186">
        <v>1100106</v>
      </c>
      <c r="D15" s="77" t="s">
        <v>497</v>
      </c>
      <c r="E15" s="185">
        <v>0</v>
      </c>
    </row>
    <row r="16" spans="1:5">
      <c r="A16" s="77">
        <v>9</v>
      </c>
      <c r="B16" s="77" t="s">
        <v>380</v>
      </c>
      <c r="C16" s="186">
        <v>1100199</v>
      </c>
      <c r="D16" s="77" t="s">
        <v>75</v>
      </c>
      <c r="E16" s="185">
        <v>1300</v>
      </c>
    </row>
    <row r="17" spans="1:5">
      <c r="A17" s="77">
        <v>10</v>
      </c>
      <c r="B17" s="77" t="s">
        <v>380</v>
      </c>
      <c r="C17" s="186">
        <v>11002</v>
      </c>
      <c r="D17" s="77" t="s">
        <v>76</v>
      </c>
      <c r="E17" s="185">
        <v>129660.631424</v>
      </c>
    </row>
    <row r="18" spans="1:5">
      <c r="A18" s="77">
        <v>11</v>
      </c>
      <c r="B18" s="77" t="s">
        <v>380</v>
      </c>
      <c r="C18" s="186">
        <v>1100201</v>
      </c>
      <c r="D18" s="77" t="s">
        <v>77</v>
      </c>
      <c r="E18" s="185">
        <v>1279.8</v>
      </c>
    </row>
    <row r="19" spans="1:5">
      <c r="A19" s="77">
        <v>12</v>
      </c>
      <c r="B19" s="77" t="s">
        <v>380</v>
      </c>
      <c r="C19" s="186">
        <v>1100202</v>
      </c>
      <c r="D19" s="77" t="s">
        <v>78</v>
      </c>
      <c r="E19" s="185">
        <v>33626</v>
      </c>
    </row>
    <row r="20" spans="1:5">
      <c r="A20" s="77">
        <v>13</v>
      </c>
      <c r="B20" s="77" t="s">
        <v>380</v>
      </c>
      <c r="C20" s="186">
        <v>1100207</v>
      </c>
      <c r="D20" s="77" t="s">
        <v>79</v>
      </c>
      <c r="E20" s="185">
        <v>9374</v>
      </c>
    </row>
    <row r="21" spans="1:5">
      <c r="A21" s="77">
        <v>14</v>
      </c>
      <c r="B21" s="77" t="s">
        <v>380</v>
      </c>
      <c r="C21" s="186">
        <v>1100208</v>
      </c>
      <c r="D21" s="77" t="s">
        <v>80</v>
      </c>
      <c r="E21" s="185">
        <v>1703.416424</v>
      </c>
    </row>
    <row r="22" spans="1:5">
      <c r="A22" s="77">
        <v>15</v>
      </c>
      <c r="B22" s="77" t="s">
        <v>380</v>
      </c>
      <c r="C22" s="186">
        <v>1100212</v>
      </c>
      <c r="D22" s="77" t="s">
        <v>81</v>
      </c>
      <c r="E22" s="185">
        <v>0</v>
      </c>
    </row>
    <row r="23" spans="1:5">
      <c r="A23" s="77">
        <v>16</v>
      </c>
      <c r="B23" s="77" t="s">
        <v>380</v>
      </c>
      <c r="C23" s="186">
        <v>1100214</v>
      </c>
      <c r="D23" s="77" t="s">
        <v>82</v>
      </c>
      <c r="E23" s="185">
        <v>0</v>
      </c>
    </row>
    <row r="24" spans="1:5">
      <c r="A24" s="77">
        <v>17</v>
      </c>
      <c r="B24" s="77" t="s">
        <v>380</v>
      </c>
      <c r="C24" s="186">
        <v>1100225</v>
      </c>
      <c r="D24" s="77" t="s">
        <v>83</v>
      </c>
      <c r="E24" s="185">
        <v>340</v>
      </c>
    </row>
    <row r="25" spans="1:5">
      <c r="A25" s="77">
        <v>18</v>
      </c>
      <c r="B25" s="77" t="s">
        <v>380</v>
      </c>
      <c r="C25" s="186">
        <v>1100226</v>
      </c>
      <c r="D25" s="77" t="s">
        <v>84</v>
      </c>
      <c r="E25" s="185">
        <v>7388</v>
      </c>
    </row>
    <row r="26" spans="1:5">
      <c r="A26" s="77">
        <v>19</v>
      </c>
      <c r="B26" s="77" t="s">
        <v>380</v>
      </c>
      <c r="C26" s="186">
        <v>1100227</v>
      </c>
      <c r="D26" s="77" t="s">
        <v>85</v>
      </c>
      <c r="E26" s="185">
        <v>10242.97</v>
      </c>
    </row>
    <row r="27" spans="1:5">
      <c r="A27" s="77">
        <v>20</v>
      </c>
      <c r="B27" s="77" t="s">
        <v>380</v>
      </c>
      <c r="C27" s="186">
        <v>1100228</v>
      </c>
      <c r="D27" s="77" t="s">
        <v>86</v>
      </c>
      <c r="E27" s="185">
        <v>1309</v>
      </c>
    </row>
    <row r="28" spans="1:5">
      <c r="A28" s="77">
        <v>21</v>
      </c>
      <c r="B28" s="77" t="s">
        <v>380</v>
      </c>
      <c r="C28" s="186">
        <v>1100229</v>
      </c>
      <c r="D28" s="77" t="s">
        <v>87</v>
      </c>
      <c r="E28" s="185">
        <v>10604</v>
      </c>
    </row>
    <row r="29" spans="1:5">
      <c r="A29" s="77">
        <v>22</v>
      </c>
      <c r="B29" s="77" t="s">
        <v>380</v>
      </c>
      <c r="C29" s="186">
        <v>1100230</v>
      </c>
      <c r="D29" s="77" t="s">
        <v>88</v>
      </c>
      <c r="E29" s="185">
        <v>0</v>
      </c>
    </row>
    <row r="30" spans="1:5">
      <c r="A30" s="77">
        <v>23</v>
      </c>
      <c r="B30" s="77" t="s">
        <v>380</v>
      </c>
      <c r="C30" s="186">
        <v>1100231</v>
      </c>
      <c r="D30" s="77" t="s">
        <v>498</v>
      </c>
      <c r="E30" s="185">
        <v>15073</v>
      </c>
    </row>
    <row r="31" spans="1:5">
      <c r="A31" s="77">
        <v>24</v>
      </c>
      <c r="B31" s="77" t="s">
        <v>380</v>
      </c>
      <c r="C31" s="186">
        <v>1100241</v>
      </c>
      <c r="D31" s="77" t="s">
        <v>90</v>
      </c>
      <c r="E31" s="185">
        <v>0</v>
      </c>
    </row>
    <row r="32" spans="1:5">
      <c r="A32" s="77">
        <v>25</v>
      </c>
      <c r="B32" s="77" t="s">
        <v>380</v>
      </c>
      <c r="C32" s="186">
        <v>1100242</v>
      </c>
      <c r="D32" s="77" t="s">
        <v>91</v>
      </c>
      <c r="E32" s="185">
        <v>0</v>
      </c>
    </row>
    <row r="33" spans="1:5">
      <c r="A33" s="77">
        <v>26</v>
      </c>
      <c r="B33" s="77" t="s">
        <v>380</v>
      </c>
      <c r="C33" s="186">
        <v>1100243</v>
      </c>
      <c r="D33" s="77" t="s">
        <v>93</v>
      </c>
      <c r="E33" s="185">
        <v>0</v>
      </c>
    </row>
    <row r="34" spans="1:5">
      <c r="A34" s="77">
        <v>27</v>
      </c>
      <c r="B34" s="77" t="s">
        <v>380</v>
      </c>
      <c r="C34" s="186">
        <v>1100244</v>
      </c>
      <c r="D34" s="77" t="s">
        <v>94</v>
      </c>
      <c r="E34" s="185">
        <v>665.32</v>
      </c>
    </row>
    <row r="35" spans="1:5">
      <c r="A35" s="77">
        <v>28</v>
      </c>
      <c r="B35" s="77" t="s">
        <v>380</v>
      </c>
      <c r="C35" s="186">
        <v>1100245</v>
      </c>
      <c r="D35" s="77" t="s">
        <v>95</v>
      </c>
      <c r="E35" s="185">
        <v>5766</v>
      </c>
    </row>
    <row r="36" spans="1:5">
      <c r="A36" s="77">
        <v>29</v>
      </c>
      <c r="B36" s="77" t="s">
        <v>380</v>
      </c>
      <c r="C36" s="186">
        <v>1100246</v>
      </c>
      <c r="D36" s="77" t="s">
        <v>96</v>
      </c>
      <c r="E36" s="185">
        <v>0</v>
      </c>
    </row>
    <row r="37" spans="1:5">
      <c r="A37" s="77">
        <v>30</v>
      </c>
      <c r="B37" s="77" t="s">
        <v>380</v>
      </c>
      <c r="C37" s="186">
        <v>1100247</v>
      </c>
      <c r="D37" s="77" t="s">
        <v>499</v>
      </c>
      <c r="E37" s="185">
        <v>106.54</v>
      </c>
    </row>
    <row r="38" spans="1:5">
      <c r="A38" s="77">
        <v>31</v>
      </c>
      <c r="B38" s="77" t="s">
        <v>380</v>
      </c>
      <c r="C38" s="186">
        <v>1100248</v>
      </c>
      <c r="D38" s="77" t="s">
        <v>500</v>
      </c>
      <c r="E38" s="185">
        <v>14626.135</v>
      </c>
    </row>
    <row r="39" spans="1:5">
      <c r="A39" s="77">
        <v>32</v>
      </c>
      <c r="B39" s="77" t="s">
        <v>380</v>
      </c>
      <c r="C39" s="186">
        <v>1100249</v>
      </c>
      <c r="D39" s="77" t="s">
        <v>99</v>
      </c>
      <c r="E39" s="185">
        <v>4871.82</v>
      </c>
    </row>
    <row r="40" spans="1:5">
      <c r="A40" s="77">
        <v>33</v>
      </c>
      <c r="B40" s="77" t="s">
        <v>380</v>
      </c>
      <c r="C40" s="186">
        <v>1100250</v>
      </c>
      <c r="D40" s="77" t="s">
        <v>100</v>
      </c>
      <c r="E40" s="185">
        <v>4080.05</v>
      </c>
    </row>
    <row r="41" spans="1:5">
      <c r="A41" s="77">
        <v>34</v>
      </c>
      <c r="B41" s="77" t="s">
        <v>380</v>
      </c>
      <c r="C41" s="186">
        <v>1100251</v>
      </c>
      <c r="D41" s="77" t="s">
        <v>101</v>
      </c>
      <c r="E41" s="185">
        <v>0</v>
      </c>
    </row>
    <row r="42" spans="1:5">
      <c r="A42" s="77">
        <v>35</v>
      </c>
      <c r="B42" s="77" t="s">
        <v>380</v>
      </c>
      <c r="C42" s="186">
        <v>1100252</v>
      </c>
      <c r="D42" s="77" t="s">
        <v>102</v>
      </c>
      <c r="E42" s="185">
        <v>7235.81</v>
      </c>
    </row>
    <row r="43" spans="1:5">
      <c r="A43" s="77">
        <v>36</v>
      </c>
      <c r="B43" s="77" t="s">
        <v>380</v>
      </c>
      <c r="C43" s="186">
        <v>1100253</v>
      </c>
      <c r="D43" s="77" t="s">
        <v>103</v>
      </c>
      <c r="E43" s="185">
        <v>811.9</v>
      </c>
    </row>
    <row r="44" spans="1:5">
      <c r="A44" s="77">
        <v>37</v>
      </c>
      <c r="B44" s="77" t="s">
        <v>380</v>
      </c>
      <c r="C44" s="186">
        <v>1100254</v>
      </c>
      <c r="D44" s="77" t="s">
        <v>501</v>
      </c>
      <c r="E44" s="185">
        <v>0</v>
      </c>
    </row>
    <row r="45" spans="1:5">
      <c r="A45" s="77">
        <v>38</v>
      </c>
      <c r="B45" s="77" t="s">
        <v>380</v>
      </c>
      <c r="C45" s="186">
        <v>1100255</v>
      </c>
      <c r="D45" s="77" t="s">
        <v>105</v>
      </c>
      <c r="E45" s="185">
        <v>0</v>
      </c>
    </row>
    <row r="46" spans="1:5">
      <c r="A46" s="77">
        <v>39</v>
      </c>
      <c r="B46" s="77" t="s">
        <v>380</v>
      </c>
      <c r="C46" s="186">
        <v>1100256</v>
      </c>
      <c r="D46" s="77" t="s">
        <v>106</v>
      </c>
      <c r="E46" s="185">
        <v>0</v>
      </c>
    </row>
    <row r="47" spans="1:5">
      <c r="A47" s="77">
        <v>40</v>
      </c>
      <c r="B47" s="77" t="s">
        <v>380</v>
      </c>
      <c r="C47" s="186">
        <v>1100257</v>
      </c>
      <c r="D47" s="77" t="s">
        <v>502</v>
      </c>
      <c r="E47" s="185">
        <v>0</v>
      </c>
    </row>
    <row r="48" spans="1:5">
      <c r="A48" s="77">
        <v>41</v>
      </c>
      <c r="B48" s="77" t="s">
        <v>380</v>
      </c>
      <c r="C48" s="186">
        <v>1100258</v>
      </c>
      <c r="D48" s="77" t="s">
        <v>108</v>
      </c>
      <c r="E48" s="185">
        <v>378.07</v>
      </c>
    </row>
    <row r="49" spans="1:5">
      <c r="A49" s="77">
        <v>42</v>
      </c>
      <c r="B49" s="77" t="s">
        <v>380</v>
      </c>
      <c r="C49" s="186">
        <v>1100259</v>
      </c>
      <c r="D49" s="77" t="s">
        <v>503</v>
      </c>
      <c r="E49" s="185">
        <v>0</v>
      </c>
    </row>
    <row r="50" spans="1:5">
      <c r="A50" s="77">
        <v>43</v>
      </c>
      <c r="B50" s="77" t="s">
        <v>380</v>
      </c>
      <c r="C50" s="186">
        <v>1100260</v>
      </c>
      <c r="D50" s="77" t="s">
        <v>504</v>
      </c>
      <c r="E50" s="185">
        <v>0</v>
      </c>
    </row>
    <row r="51" spans="1:5">
      <c r="A51" s="77">
        <v>44</v>
      </c>
      <c r="B51" s="77" t="s">
        <v>380</v>
      </c>
      <c r="C51" s="186">
        <v>1100269</v>
      </c>
      <c r="D51" s="77" t="s">
        <v>111</v>
      </c>
      <c r="E51" s="185">
        <v>0</v>
      </c>
    </row>
    <row r="52" spans="1:5">
      <c r="A52" s="77">
        <v>45</v>
      </c>
      <c r="B52" s="77" t="s">
        <v>380</v>
      </c>
      <c r="C52" s="186">
        <v>1100299</v>
      </c>
      <c r="D52" s="77" t="s">
        <v>118</v>
      </c>
      <c r="E52" s="185">
        <v>178.8</v>
      </c>
    </row>
    <row r="53" spans="1:5">
      <c r="A53" s="77">
        <v>46</v>
      </c>
      <c r="B53" s="77" t="s">
        <v>380</v>
      </c>
      <c r="C53" s="186">
        <v>11003</v>
      </c>
      <c r="D53" s="77" t="s">
        <v>119</v>
      </c>
      <c r="E53" s="185">
        <v>5727.24</v>
      </c>
    </row>
    <row r="54" spans="1:5">
      <c r="A54" s="77">
        <v>47</v>
      </c>
      <c r="B54" s="77" t="s">
        <v>380</v>
      </c>
      <c r="C54" s="186">
        <v>1100301</v>
      </c>
      <c r="D54" s="77" t="s">
        <v>120</v>
      </c>
      <c r="E54" s="185">
        <v>55.87</v>
      </c>
    </row>
    <row r="55" spans="1:5">
      <c r="A55" s="77">
        <v>48</v>
      </c>
      <c r="B55" s="77" t="s">
        <v>380</v>
      </c>
      <c r="C55" s="186">
        <v>1100302</v>
      </c>
      <c r="D55" s="77" t="s">
        <v>121</v>
      </c>
      <c r="E55" s="185">
        <v>0</v>
      </c>
    </row>
    <row r="56" spans="1:5">
      <c r="A56" s="77">
        <v>49</v>
      </c>
      <c r="B56" s="77" t="s">
        <v>380</v>
      </c>
      <c r="C56" s="186">
        <v>1100303</v>
      </c>
      <c r="D56" s="77" t="s">
        <v>122</v>
      </c>
      <c r="E56" s="185">
        <v>0</v>
      </c>
    </row>
    <row r="57" spans="1:5">
      <c r="A57" s="77">
        <v>50</v>
      </c>
      <c r="B57" s="77" t="s">
        <v>380</v>
      </c>
      <c r="C57" s="186">
        <v>1100304</v>
      </c>
      <c r="D57" s="77" t="s">
        <v>123</v>
      </c>
      <c r="E57" s="185">
        <v>0</v>
      </c>
    </row>
    <row r="58" spans="1:5">
      <c r="A58" s="77">
        <v>51</v>
      </c>
      <c r="B58" s="77" t="s">
        <v>380</v>
      </c>
      <c r="C58" s="186">
        <v>1100305</v>
      </c>
      <c r="D58" s="77" t="s">
        <v>124</v>
      </c>
      <c r="E58" s="185">
        <v>0</v>
      </c>
    </row>
    <row r="59" spans="1:5">
      <c r="A59" s="77">
        <v>52</v>
      </c>
      <c r="B59" s="77" t="s">
        <v>380</v>
      </c>
      <c r="C59" s="186">
        <v>1100306</v>
      </c>
      <c r="D59" s="77" t="s">
        <v>125</v>
      </c>
      <c r="E59" s="185">
        <v>0</v>
      </c>
    </row>
    <row r="60" spans="1:5">
      <c r="A60" s="77">
        <v>53</v>
      </c>
      <c r="B60" s="77" t="s">
        <v>380</v>
      </c>
      <c r="C60" s="186">
        <v>1100307</v>
      </c>
      <c r="D60" s="77" t="s">
        <v>126</v>
      </c>
      <c r="E60" s="185">
        <v>0</v>
      </c>
    </row>
    <row r="61" spans="1:5">
      <c r="A61" s="77">
        <v>54</v>
      </c>
      <c r="B61" s="77" t="s">
        <v>380</v>
      </c>
      <c r="C61" s="186">
        <v>1100308</v>
      </c>
      <c r="D61" s="77" t="s">
        <v>127</v>
      </c>
      <c r="E61" s="185">
        <v>73</v>
      </c>
    </row>
    <row r="62" spans="1:5">
      <c r="A62" s="77">
        <v>55</v>
      </c>
      <c r="B62" s="77" t="s">
        <v>380</v>
      </c>
      <c r="C62" s="186">
        <v>1100310</v>
      </c>
      <c r="D62" s="77" t="s">
        <v>128</v>
      </c>
      <c r="E62" s="185">
        <v>230.47</v>
      </c>
    </row>
    <row r="63" spans="1:5">
      <c r="A63" s="77">
        <v>56</v>
      </c>
      <c r="B63" s="77" t="s">
        <v>380</v>
      </c>
      <c r="C63" s="186">
        <v>1100311</v>
      </c>
      <c r="D63" s="77" t="s">
        <v>129</v>
      </c>
      <c r="E63" s="185">
        <v>20</v>
      </c>
    </row>
    <row r="64" spans="1:5">
      <c r="A64" s="77">
        <v>57</v>
      </c>
      <c r="B64" s="77" t="s">
        <v>380</v>
      </c>
      <c r="C64" s="186">
        <v>1100312</v>
      </c>
      <c r="D64" s="77" t="s">
        <v>130</v>
      </c>
      <c r="E64" s="185">
        <v>0</v>
      </c>
    </row>
    <row r="65" spans="1:5">
      <c r="A65" s="77">
        <v>58</v>
      </c>
      <c r="B65" s="77" t="s">
        <v>380</v>
      </c>
      <c r="C65" s="186">
        <v>1100313</v>
      </c>
      <c r="D65" s="77" t="s">
        <v>131</v>
      </c>
      <c r="E65" s="185">
        <v>3178.3</v>
      </c>
    </row>
    <row r="66" spans="1:5">
      <c r="A66" s="77">
        <v>59</v>
      </c>
      <c r="B66" s="77" t="s">
        <v>380</v>
      </c>
      <c r="C66" s="186">
        <v>1100314</v>
      </c>
      <c r="D66" s="77" t="s">
        <v>132</v>
      </c>
      <c r="E66" s="185">
        <v>2123</v>
      </c>
    </row>
    <row r="67" spans="1:5">
      <c r="A67" s="77">
        <v>60</v>
      </c>
      <c r="B67" s="77" t="s">
        <v>380</v>
      </c>
      <c r="C67" s="186">
        <v>1100315</v>
      </c>
      <c r="D67" s="77" t="s">
        <v>133</v>
      </c>
      <c r="E67" s="185">
        <v>0</v>
      </c>
    </row>
    <row r="68" spans="1:5">
      <c r="A68" s="77">
        <v>61</v>
      </c>
      <c r="B68" s="77" t="s">
        <v>380</v>
      </c>
      <c r="C68" s="186">
        <v>1100316</v>
      </c>
      <c r="D68" s="77" t="s">
        <v>134</v>
      </c>
      <c r="E68" s="185">
        <v>0</v>
      </c>
    </row>
    <row r="69" spans="1:5">
      <c r="A69" s="77">
        <v>62</v>
      </c>
      <c r="B69" s="77" t="s">
        <v>380</v>
      </c>
      <c r="C69" s="186">
        <v>1100317</v>
      </c>
      <c r="D69" s="77" t="s">
        <v>136</v>
      </c>
      <c r="E69" s="185">
        <v>0</v>
      </c>
    </row>
    <row r="70" spans="1:5">
      <c r="A70" s="77">
        <v>63</v>
      </c>
      <c r="B70" s="77" t="s">
        <v>380</v>
      </c>
      <c r="C70" s="186">
        <v>1100320</v>
      </c>
      <c r="D70" s="77" t="s">
        <v>137</v>
      </c>
      <c r="E70" s="185">
        <v>0</v>
      </c>
    </row>
    <row r="71" spans="1:5">
      <c r="A71" s="77">
        <v>64</v>
      </c>
      <c r="B71" s="77" t="s">
        <v>380</v>
      </c>
      <c r="C71" s="186">
        <v>1100321</v>
      </c>
      <c r="D71" s="77" t="s">
        <v>138</v>
      </c>
      <c r="E71" s="185">
        <v>0</v>
      </c>
    </row>
    <row r="72" spans="1:5">
      <c r="A72" s="77">
        <v>65</v>
      </c>
      <c r="B72" s="77" t="s">
        <v>380</v>
      </c>
      <c r="C72" s="186">
        <v>1100322</v>
      </c>
      <c r="D72" s="77" t="s">
        <v>139</v>
      </c>
      <c r="E72" s="185">
        <v>0</v>
      </c>
    </row>
    <row r="73" spans="1:5">
      <c r="A73" s="77">
        <v>66</v>
      </c>
      <c r="B73" s="77" t="s">
        <v>380</v>
      </c>
      <c r="C73" s="186">
        <v>1100324</v>
      </c>
      <c r="D73" s="77" t="s">
        <v>140</v>
      </c>
      <c r="E73" s="185">
        <v>0.6</v>
      </c>
    </row>
    <row r="74" spans="1:5">
      <c r="A74" s="77">
        <v>67</v>
      </c>
      <c r="B74" s="77" t="s">
        <v>380</v>
      </c>
      <c r="C74" s="186">
        <v>1100399</v>
      </c>
      <c r="D74" s="77" t="s">
        <v>65</v>
      </c>
      <c r="E74" s="185">
        <v>46</v>
      </c>
    </row>
    <row r="75" spans="1:5">
      <c r="A75" s="77">
        <v>68</v>
      </c>
      <c r="B75" s="77" t="s">
        <v>380</v>
      </c>
      <c r="C75" s="186">
        <v>999</v>
      </c>
      <c r="D75" s="77" t="s">
        <v>40</v>
      </c>
      <c r="E75" s="185">
        <v>188843.871424</v>
      </c>
    </row>
  </sheetData>
  <mergeCells count="6">
    <mergeCell ref="A2:E2"/>
    <mergeCell ref="A5:A7"/>
    <mergeCell ref="B5:B7"/>
    <mergeCell ref="C5:C7"/>
    <mergeCell ref="D5:D7"/>
    <mergeCell ref="E6:E7"/>
  </mergeCells>
  <printOptions horizontalCentered="1"/>
  <pageMargins left="0.66875" right="0.590277777777778" top="0.590277777777778" bottom="0.786805555555556" header="0.314583333333333" footer="0.511805555555556"/>
  <pageSetup paperSize="9" scale="92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workbookViewId="0">
      <pane ySplit="7" topLeftCell="A8" activePane="bottomLeft" state="frozen"/>
      <selection/>
      <selection pane="bottomLeft" activeCell="C14" sqref="C14"/>
    </sheetView>
  </sheetViews>
  <sheetFormatPr defaultColWidth="9" defaultRowHeight="13.5" outlineLevelRow="7" outlineLevelCol="5"/>
  <cols>
    <col min="1" max="1" width="8.375" customWidth="1"/>
    <col min="2" max="2" width="30.625" customWidth="1"/>
    <col min="3" max="3" width="15.5" customWidth="1"/>
    <col min="4" max="4" width="20.25" customWidth="1"/>
    <col min="5" max="5" width="31.125" customWidth="1"/>
  </cols>
  <sheetData>
    <row r="1" s="67" customFormat="1" ht="27" customHeight="1" spans="1:5">
      <c r="A1" s="68" t="s">
        <v>505</v>
      </c>
      <c r="B1" s="69"/>
      <c r="C1" s="69"/>
      <c r="D1" s="69"/>
      <c r="E1" s="70"/>
    </row>
    <row r="2" s="67" customFormat="1" ht="14.25" spans="1:6">
      <c r="A2" s="71" t="s">
        <v>506</v>
      </c>
      <c r="B2" s="71"/>
      <c r="C2" s="71"/>
      <c r="D2" s="71"/>
      <c r="E2" s="71"/>
      <c r="F2" s="71"/>
    </row>
    <row r="3" s="67" customFormat="1" ht="14.25" spans="1:6">
      <c r="A3" s="71"/>
      <c r="B3" s="71"/>
      <c r="C3" s="71"/>
      <c r="D3" s="71"/>
      <c r="E3" s="71"/>
      <c r="F3" s="71"/>
    </row>
    <row r="4" s="67" customFormat="1" ht="16" customHeight="1" spans="1:5">
      <c r="A4" s="72" t="s">
        <v>375</v>
      </c>
      <c r="E4" s="86" t="s">
        <v>507</v>
      </c>
    </row>
    <row r="5" spans="1:5">
      <c r="A5" s="80" t="s">
        <v>376</v>
      </c>
      <c r="B5" s="80" t="s">
        <v>377</v>
      </c>
      <c r="C5" s="80" t="s">
        <v>508</v>
      </c>
      <c r="D5" s="80"/>
      <c r="E5" s="80" t="s">
        <v>509</v>
      </c>
    </row>
    <row r="6" spans="1:5">
      <c r="A6" s="81" t="s">
        <v>376</v>
      </c>
      <c r="B6" s="82" t="s">
        <v>377</v>
      </c>
      <c r="C6" s="80"/>
      <c r="D6" s="80"/>
      <c r="E6" s="82" t="s">
        <v>496</v>
      </c>
    </row>
    <row r="7" spans="1:5">
      <c r="A7" s="81" t="s">
        <v>376</v>
      </c>
      <c r="B7" s="83" t="s">
        <v>377</v>
      </c>
      <c r="C7" s="80"/>
      <c r="D7" s="80"/>
      <c r="E7" s="81" t="s">
        <v>496</v>
      </c>
    </row>
    <row r="8" ht="30" customHeight="1" spans="1:5">
      <c r="A8" s="87">
        <v>1</v>
      </c>
      <c r="B8" s="87" t="s">
        <v>380</v>
      </c>
      <c r="C8" s="87" t="s">
        <v>510</v>
      </c>
      <c r="D8" s="87"/>
      <c r="E8" s="183">
        <v>142872.15</v>
      </c>
    </row>
  </sheetData>
  <mergeCells count="6">
    <mergeCell ref="C8:D8"/>
    <mergeCell ref="A5:A7"/>
    <mergeCell ref="B5:B7"/>
    <mergeCell ref="E5:E7"/>
    <mergeCell ref="A2:F3"/>
    <mergeCell ref="C5:D7"/>
  </mergeCells>
  <printOptions horizontalCentered="1"/>
  <pageMargins left="0.66875" right="0.590277777777778" top="0.590277777777778" bottom="0.786805555555556" header="0.314583333333333" footer="0.511805555555556"/>
  <pageSetup paperSize="9" scale="79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8"/>
  <sheetViews>
    <sheetView zoomScale="90" zoomScaleNormal="90" workbookViewId="0">
      <selection activeCell="I7" sqref="I7"/>
    </sheetView>
  </sheetViews>
  <sheetFormatPr defaultColWidth="10.2833333333333" defaultRowHeight="14.25"/>
  <cols>
    <col min="1" max="1" width="10.125" style="1" customWidth="1"/>
    <col min="2" max="2" width="8" style="1" customWidth="1"/>
    <col min="3" max="3" width="22.25" style="1" customWidth="1"/>
    <col min="4" max="4" width="10.6916666666667" style="3" customWidth="1"/>
    <col min="5" max="5" width="9.375" style="3" customWidth="1"/>
    <col min="6" max="6" width="12.0833333333333" style="3" customWidth="1"/>
    <col min="7" max="7" width="9.375" style="3" customWidth="1"/>
    <col min="8" max="8" width="9.375" style="120" customWidth="1"/>
    <col min="9" max="9" width="9.375" style="3" customWidth="1"/>
    <col min="10" max="10" width="9.375" style="121" customWidth="1"/>
    <col min="11" max="11" width="9.375" style="120" customWidth="1"/>
    <col min="12" max="12" width="7.34166666666667" style="1" hidden="1" customWidth="1"/>
    <col min="13" max="13" width="10.2833333333333" style="1" hidden="1" customWidth="1"/>
    <col min="14" max="14" width="13.75" style="1" hidden="1" customWidth="1"/>
    <col min="15" max="16" width="10.2833333333333" style="1" hidden="1" customWidth="1"/>
    <col min="17" max="16384" width="10.2833333333333" style="1"/>
  </cols>
  <sheetData>
    <row r="1" ht="20.25" spans="1:1">
      <c r="A1" s="122" t="s">
        <v>511</v>
      </c>
    </row>
    <row r="2" ht="25.5" customHeight="1" spans="1:12">
      <c r="A2" s="123" t="s">
        <v>512</v>
      </c>
      <c r="B2" s="150"/>
      <c r="C2" s="150"/>
      <c r="D2" s="123"/>
      <c r="E2" s="123"/>
      <c r="F2" s="123"/>
      <c r="G2" s="123"/>
      <c r="H2" s="123"/>
      <c r="I2" s="123"/>
      <c r="J2" s="123"/>
      <c r="K2" s="123"/>
      <c r="L2" s="120"/>
    </row>
    <row r="3" ht="17.75" customHeight="1" spans="1:11">
      <c r="A3" s="151"/>
      <c r="B3" s="151"/>
      <c r="C3" s="151"/>
      <c r="D3" s="152"/>
      <c r="E3" s="152"/>
      <c r="F3" s="152"/>
      <c r="G3" s="152"/>
      <c r="H3" s="153"/>
      <c r="I3" s="152"/>
      <c r="J3" s="177"/>
      <c r="K3" s="178" t="s">
        <v>507</v>
      </c>
    </row>
    <row r="4" ht="17.6" customHeight="1" spans="1:11">
      <c r="A4" s="154" t="s">
        <v>27</v>
      </c>
      <c r="B4" s="154" t="s">
        <v>513</v>
      </c>
      <c r="C4" s="155"/>
      <c r="D4" s="154" t="s">
        <v>29</v>
      </c>
      <c r="E4" s="155"/>
      <c r="F4" s="155"/>
      <c r="G4" s="155"/>
      <c r="H4" s="156"/>
      <c r="I4" s="154" t="s">
        <v>30</v>
      </c>
      <c r="J4" s="179"/>
      <c r="K4" s="156"/>
    </row>
    <row r="5" ht="17.15" customHeight="1" spans="1:11">
      <c r="A5" s="155"/>
      <c r="B5" s="155"/>
      <c r="C5" s="155"/>
      <c r="D5" s="154" t="s">
        <v>31</v>
      </c>
      <c r="E5" s="154" t="s">
        <v>32</v>
      </c>
      <c r="F5" s="154" t="s">
        <v>33</v>
      </c>
      <c r="G5" s="154" t="s">
        <v>34</v>
      </c>
      <c r="H5" s="156"/>
      <c r="I5" s="154" t="s">
        <v>35</v>
      </c>
      <c r="J5" s="180" t="s">
        <v>514</v>
      </c>
      <c r="K5" s="156"/>
    </row>
    <row r="6" ht="17.15" customHeight="1" spans="1:11">
      <c r="A6" s="155"/>
      <c r="B6" s="155"/>
      <c r="C6" s="155"/>
      <c r="D6" s="155"/>
      <c r="E6" s="155"/>
      <c r="F6" s="155"/>
      <c r="G6" s="154" t="s">
        <v>37</v>
      </c>
      <c r="H6" s="157" t="s">
        <v>38</v>
      </c>
      <c r="I6" s="155"/>
      <c r="J6" s="180" t="s">
        <v>37</v>
      </c>
      <c r="K6" s="157" t="s">
        <v>38</v>
      </c>
    </row>
    <row r="7" s="2" customFormat="1" ht="17.75" customHeight="1" spans="1:16">
      <c r="A7" s="158"/>
      <c r="B7" s="159" t="s">
        <v>40</v>
      </c>
      <c r="C7" s="158"/>
      <c r="D7" s="160">
        <f t="shared" ref="D7:G7" si="0">D34+D37+D36+D39</f>
        <v>11612</v>
      </c>
      <c r="E7" s="160">
        <f t="shared" si="0"/>
        <v>34404</v>
      </c>
      <c r="F7" s="161">
        <f t="shared" ref="F7:F12" si="1">E7/D7*100</f>
        <v>296.279710644161</v>
      </c>
      <c r="G7" s="160">
        <f t="shared" si="0"/>
        <v>16160</v>
      </c>
      <c r="H7" s="162">
        <v>88.5770664327998</v>
      </c>
      <c r="I7" s="160">
        <f>I34+I37+I36+I39</f>
        <v>15383.652351</v>
      </c>
      <c r="J7" s="181">
        <f>J34+J37+J36+J39</f>
        <v>-19020.347649</v>
      </c>
      <c r="K7" s="173">
        <f t="shared" ref="K7:K13" si="2">J7/E7*100</f>
        <v>-55.2852797610743</v>
      </c>
      <c r="L7" s="2">
        <f>L41+L37+L36+L34</f>
        <v>18244</v>
      </c>
      <c r="M7" s="2">
        <f t="shared" ref="M7:M48" si="3">E7-L7</f>
        <v>16160</v>
      </c>
      <c r="N7" s="2">
        <f t="shared" ref="N7:N48" si="4">M7/L7*100</f>
        <v>88.5770664327998</v>
      </c>
      <c r="O7" s="2">
        <f t="shared" ref="O7:O48" si="5">G7-M7</f>
        <v>0</v>
      </c>
      <c r="P7" s="2">
        <f t="shared" ref="P7:P48" si="6">H7-N7</f>
        <v>0</v>
      </c>
    </row>
    <row r="8" ht="17.75" customHeight="1" spans="1:16">
      <c r="A8" s="163">
        <v>1030102</v>
      </c>
      <c r="B8" s="159" t="s">
        <v>515</v>
      </c>
      <c r="C8" s="158"/>
      <c r="D8" s="160"/>
      <c r="E8" s="160"/>
      <c r="F8" s="161"/>
      <c r="G8" s="160"/>
      <c r="H8" s="162"/>
      <c r="I8" s="160"/>
      <c r="J8" s="181"/>
      <c r="K8" s="162"/>
      <c r="O8" s="2">
        <f t="shared" si="5"/>
        <v>0</v>
      </c>
      <c r="P8" s="2">
        <f t="shared" si="6"/>
        <v>0</v>
      </c>
    </row>
    <row r="9" ht="17.75" customHeight="1" spans="1:16">
      <c r="A9" s="163">
        <v>1030129</v>
      </c>
      <c r="B9" s="159" t="s">
        <v>516</v>
      </c>
      <c r="C9" s="158"/>
      <c r="D9" s="160"/>
      <c r="E9" s="160"/>
      <c r="F9" s="161"/>
      <c r="G9" s="164"/>
      <c r="H9" s="162"/>
      <c r="I9" s="160"/>
      <c r="J9" s="181"/>
      <c r="K9" s="162"/>
      <c r="O9" s="2">
        <f t="shared" si="5"/>
        <v>0</v>
      </c>
      <c r="P9" s="2">
        <f t="shared" si="6"/>
        <v>0</v>
      </c>
    </row>
    <row r="10" ht="17.75" customHeight="1" spans="1:16">
      <c r="A10" s="163">
        <v>1030146</v>
      </c>
      <c r="B10" s="159" t="s">
        <v>517</v>
      </c>
      <c r="C10" s="158"/>
      <c r="D10" s="160">
        <v>199</v>
      </c>
      <c r="E10" s="160">
        <v>17</v>
      </c>
      <c r="F10" s="161">
        <f t="shared" si="1"/>
        <v>8.5427135678392</v>
      </c>
      <c r="G10" s="160">
        <v>-44</v>
      </c>
      <c r="H10" s="162">
        <v>-72.1311475409836</v>
      </c>
      <c r="I10" s="160">
        <v>20</v>
      </c>
      <c r="J10" s="182">
        <f t="shared" ref="J10:J13" si="7">I10-E10</f>
        <v>3</v>
      </c>
      <c r="K10" s="173">
        <f t="shared" si="2"/>
        <v>17.6470588235294</v>
      </c>
      <c r="L10" s="1">
        <v>61</v>
      </c>
      <c r="M10" s="1">
        <f t="shared" si="3"/>
        <v>-44</v>
      </c>
      <c r="N10" s="1">
        <f t="shared" si="4"/>
        <v>-72.1311475409836</v>
      </c>
      <c r="O10" s="2">
        <f t="shared" si="5"/>
        <v>0</v>
      </c>
      <c r="P10" s="2">
        <f t="shared" si="6"/>
        <v>0</v>
      </c>
    </row>
    <row r="11" ht="17.75" customHeight="1" spans="1:16">
      <c r="A11" s="163">
        <v>1030147</v>
      </c>
      <c r="B11" s="159" t="s">
        <v>518</v>
      </c>
      <c r="C11" s="158"/>
      <c r="D11" s="160"/>
      <c r="E11" s="164"/>
      <c r="F11" s="161"/>
      <c r="G11" s="160"/>
      <c r="H11" s="162"/>
      <c r="I11" s="172"/>
      <c r="J11" s="182"/>
      <c r="K11" s="173"/>
      <c r="M11" s="1">
        <f t="shared" si="3"/>
        <v>0</v>
      </c>
      <c r="N11" s="1" t="e">
        <f t="shared" si="4"/>
        <v>#DIV/0!</v>
      </c>
      <c r="O11" s="2">
        <f t="shared" si="5"/>
        <v>0</v>
      </c>
      <c r="P11" s="2" t="e">
        <f t="shared" si="6"/>
        <v>#DIV/0!</v>
      </c>
    </row>
    <row r="12" ht="17.75" customHeight="1" spans="1:16">
      <c r="A12" s="163">
        <v>1030148</v>
      </c>
      <c r="B12" s="159" t="s">
        <v>519</v>
      </c>
      <c r="C12" s="158"/>
      <c r="D12" s="160">
        <f t="shared" ref="D12:I12" si="8">SUM(D13:D17)</f>
        <v>5561</v>
      </c>
      <c r="E12" s="160">
        <f t="shared" si="8"/>
        <v>16803</v>
      </c>
      <c r="F12" s="161">
        <f t="shared" si="1"/>
        <v>302.157885272433</v>
      </c>
      <c r="G12" s="160">
        <v>11242</v>
      </c>
      <c r="H12" s="162">
        <v>202.157885272433</v>
      </c>
      <c r="I12" s="160">
        <f t="shared" si="8"/>
        <v>7172.693181</v>
      </c>
      <c r="J12" s="182">
        <f t="shared" si="7"/>
        <v>-9630.306819</v>
      </c>
      <c r="K12" s="173">
        <f t="shared" si="2"/>
        <v>-57.3130204070702</v>
      </c>
      <c r="L12" s="1">
        <v>5561</v>
      </c>
      <c r="M12" s="1">
        <f t="shared" si="3"/>
        <v>11242</v>
      </c>
      <c r="N12" s="1">
        <f t="shared" si="4"/>
        <v>202.157885272433</v>
      </c>
      <c r="O12" s="2">
        <f t="shared" si="5"/>
        <v>0</v>
      </c>
      <c r="P12" s="2">
        <f t="shared" si="6"/>
        <v>0</v>
      </c>
    </row>
    <row r="13" ht="17.75" customHeight="1" spans="1:16">
      <c r="A13" s="165">
        <v>103014801</v>
      </c>
      <c r="B13" s="166" t="s">
        <v>520</v>
      </c>
      <c r="C13" s="167"/>
      <c r="D13" s="168"/>
      <c r="E13" s="168">
        <v>7</v>
      </c>
      <c r="F13" s="169"/>
      <c r="G13" s="168">
        <v>7</v>
      </c>
      <c r="H13" s="170"/>
      <c r="I13" s="168"/>
      <c r="J13" s="179">
        <f t="shared" si="7"/>
        <v>-7</v>
      </c>
      <c r="K13" s="156">
        <f t="shared" si="2"/>
        <v>-100</v>
      </c>
      <c r="M13" s="1">
        <f t="shared" si="3"/>
        <v>7</v>
      </c>
      <c r="N13" s="1" t="e">
        <f t="shared" si="4"/>
        <v>#DIV/0!</v>
      </c>
      <c r="O13" s="2">
        <f t="shared" si="5"/>
        <v>0</v>
      </c>
      <c r="P13" s="2" t="e">
        <f t="shared" si="6"/>
        <v>#DIV/0!</v>
      </c>
    </row>
    <row r="14" ht="17.75" customHeight="1" spans="1:16">
      <c r="A14" s="165">
        <v>103014802</v>
      </c>
      <c r="B14" s="166" t="s">
        <v>521</v>
      </c>
      <c r="C14" s="167"/>
      <c r="D14" s="168"/>
      <c r="E14" s="168"/>
      <c r="F14" s="169"/>
      <c r="G14" s="168"/>
      <c r="H14" s="170"/>
      <c r="I14" s="168"/>
      <c r="J14" s="179"/>
      <c r="K14" s="156"/>
      <c r="M14" s="1">
        <f t="shared" si="3"/>
        <v>0</v>
      </c>
      <c r="N14" s="1" t="e">
        <f t="shared" si="4"/>
        <v>#DIV/0!</v>
      </c>
      <c r="O14" s="2">
        <f t="shared" si="5"/>
        <v>0</v>
      </c>
      <c r="P14" s="2" t="e">
        <f t="shared" si="6"/>
        <v>#DIV/0!</v>
      </c>
    </row>
    <row r="15" ht="17.75" customHeight="1" spans="1:16">
      <c r="A15" s="165">
        <v>103014803</v>
      </c>
      <c r="B15" s="166" t="s">
        <v>522</v>
      </c>
      <c r="C15" s="167"/>
      <c r="D15" s="168"/>
      <c r="E15" s="168"/>
      <c r="F15" s="169"/>
      <c r="G15" s="168">
        <v>-500</v>
      </c>
      <c r="H15" s="170">
        <v>-100</v>
      </c>
      <c r="I15" s="168"/>
      <c r="J15" s="179"/>
      <c r="K15" s="156"/>
      <c r="L15" s="1">
        <v>500</v>
      </c>
      <c r="M15" s="1">
        <f t="shared" si="3"/>
        <v>-500</v>
      </c>
      <c r="N15" s="1">
        <f t="shared" si="4"/>
        <v>-100</v>
      </c>
      <c r="O15" s="2">
        <f t="shared" si="5"/>
        <v>0</v>
      </c>
      <c r="P15" s="2">
        <f t="shared" si="6"/>
        <v>0</v>
      </c>
    </row>
    <row r="16" ht="17.75" customHeight="1" spans="1:16">
      <c r="A16" s="165">
        <v>103014898</v>
      </c>
      <c r="B16" s="166" t="s">
        <v>523</v>
      </c>
      <c r="C16" s="167"/>
      <c r="D16" s="168"/>
      <c r="E16" s="168">
        <v>-59</v>
      </c>
      <c r="F16" s="169"/>
      <c r="G16" s="168">
        <v>-59</v>
      </c>
      <c r="H16" s="170"/>
      <c r="I16" s="168"/>
      <c r="J16" s="179">
        <f>I16-E16</f>
        <v>59</v>
      </c>
      <c r="K16" s="156">
        <f>J16/E16*100</f>
        <v>-100</v>
      </c>
      <c r="M16" s="1">
        <f t="shared" si="3"/>
        <v>-59</v>
      </c>
      <c r="N16" s="1" t="e">
        <f t="shared" si="4"/>
        <v>#DIV/0!</v>
      </c>
      <c r="O16" s="2">
        <f t="shared" si="5"/>
        <v>0</v>
      </c>
      <c r="P16" s="2" t="e">
        <f t="shared" si="6"/>
        <v>#DIV/0!</v>
      </c>
    </row>
    <row r="17" ht="17.75" customHeight="1" spans="1:16">
      <c r="A17" s="165">
        <v>103014899</v>
      </c>
      <c r="B17" s="166" t="s">
        <v>524</v>
      </c>
      <c r="C17" s="167"/>
      <c r="D17" s="168">
        <v>5561</v>
      </c>
      <c r="E17" s="168">
        <v>16855</v>
      </c>
      <c r="F17" s="169">
        <f>E17/D17*100</f>
        <v>303.092968890487</v>
      </c>
      <c r="G17" s="168">
        <v>11794</v>
      </c>
      <c r="H17" s="170">
        <v>233.036949219522</v>
      </c>
      <c r="I17" s="168">
        <v>7172.693181</v>
      </c>
      <c r="J17" s="179">
        <f>I17-E17</f>
        <v>-9682.306819</v>
      </c>
      <c r="K17" s="156">
        <f>J17/E17*100</f>
        <v>-57.4447156274103</v>
      </c>
      <c r="L17" s="1">
        <v>5061</v>
      </c>
      <c r="M17" s="1">
        <f t="shared" si="3"/>
        <v>11794</v>
      </c>
      <c r="N17" s="1">
        <f t="shared" si="4"/>
        <v>233.036949219522</v>
      </c>
      <c r="O17" s="2">
        <f t="shared" si="5"/>
        <v>0</v>
      </c>
      <c r="P17" s="2">
        <f t="shared" si="6"/>
        <v>0</v>
      </c>
    </row>
    <row r="18" ht="17.75" customHeight="1" spans="1:16">
      <c r="A18" s="163">
        <v>1030150</v>
      </c>
      <c r="B18" s="159" t="s">
        <v>525</v>
      </c>
      <c r="C18" s="158"/>
      <c r="D18" s="160"/>
      <c r="E18" s="160"/>
      <c r="F18" s="161"/>
      <c r="G18" s="160"/>
      <c r="H18" s="162"/>
      <c r="I18" s="160"/>
      <c r="J18" s="182"/>
      <c r="K18" s="173"/>
      <c r="M18" s="1">
        <f t="shared" si="3"/>
        <v>0</v>
      </c>
      <c r="N18" s="1" t="e">
        <f t="shared" si="4"/>
        <v>#DIV/0!</v>
      </c>
      <c r="O18" s="2">
        <f t="shared" si="5"/>
        <v>0</v>
      </c>
      <c r="P18" s="2" t="e">
        <f t="shared" si="6"/>
        <v>#DIV/0!</v>
      </c>
    </row>
    <row r="19" ht="17.75" customHeight="1" spans="1:16">
      <c r="A19" s="163">
        <v>1030155</v>
      </c>
      <c r="B19" s="159" t="s">
        <v>526</v>
      </c>
      <c r="C19" s="158"/>
      <c r="D19" s="160"/>
      <c r="E19" s="160"/>
      <c r="F19" s="161"/>
      <c r="G19" s="160"/>
      <c r="H19" s="162"/>
      <c r="I19" s="160"/>
      <c r="J19" s="182"/>
      <c r="K19" s="173"/>
      <c r="M19" s="1">
        <f t="shared" si="3"/>
        <v>0</v>
      </c>
      <c r="N19" s="1" t="e">
        <f t="shared" si="4"/>
        <v>#DIV/0!</v>
      </c>
      <c r="O19" s="2">
        <f t="shared" si="5"/>
        <v>0</v>
      </c>
      <c r="P19" s="2" t="e">
        <f t="shared" si="6"/>
        <v>#DIV/0!</v>
      </c>
    </row>
    <row r="20" ht="17.75" customHeight="1" spans="1:16">
      <c r="A20" s="165">
        <v>103015501</v>
      </c>
      <c r="B20" s="166" t="s">
        <v>527</v>
      </c>
      <c r="C20" s="167"/>
      <c r="D20" s="168"/>
      <c r="E20" s="168"/>
      <c r="F20" s="169"/>
      <c r="G20" s="168"/>
      <c r="H20" s="170"/>
      <c r="I20" s="168"/>
      <c r="J20" s="179"/>
      <c r="K20" s="156"/>
      <c r="M20" s="1">
        <f t="shared" si="3"/>
        <v>0</v>
      </c>
      <c r="N20" s="1" t="e">
        <f t="shared" si="4"/>
        <v>#DIV/0!</v>
      </c>
      <c r="O20" s="2">
        <f t="shared" si="5"/>
        <v>0</v>
      </c>
      <c r="P20" s="2" t="e">
        <f t="shared" si="6"/>
        <v>#DIV/0!</v>
      </c>
    </row>
    <row r="21" ht="17.75" customHeight="1" spans="1:16">
      <c r="A21" s="165">
        <v>103015502</v>
      </c>
      <c r="B21" s="166" t="s">
        <v>528</v>
      </c>
      <c r="C21" s="167"/>
      <c r="D21" s="168"/>
      <c r="E21" s="168"/>
      <c r="F21" s="169"/>
      <c r="G21" s="168"/>
      <c r="H21" s="170"/>
      <c r="I21" s="168"/>
      <c r="J21" s="179"/>
      <c r="K21" s="156"/>
      <c r="M21" s="1">
        <f t="shared" si="3"/>
        <v>0</v>
      </c>
      <c r="N21" s="1" t="e">
        <f t="shared" si="4"/>
        <v>#DIV/0!</v>
      </c>
      <c r="O21" s="2">
        <f t="shared" si="5"/>
        <v>0</v>
      </c>
      <c r="P21" s="2" t="e">
        <f t="shared" si="6"/>
        <v>#DIV/0!</v>
      </c>
    </row>
    <row r="22" ht="17.75" customHeight="1" spans="1:16">
      <c r="A22" s="163">
        <v>1030156</v>
      </c>
      <c r="B22" s="159" t="s">
        <v>529</v>
      </c>
      <c r="C22" s="158"/>
      <c r="D22" s="160">
        <v>79</v>
      </c>
      <c r="E22" s="160">
        <v>72</v>
      </c>
      <c r="F22" s="161">
        <f>E22/D22*100</f>
        <v>91.1392405063291</v>
      </c>
      <c r="G22" s="160">
        <v>-5</v>
      </c>
      <c r="H22" s="162">
        <v>-6.49350649350649</v>
      </c>
      <c r="I22" s="160">
        <v>43.833402</v>
      </c>
      <c r="J22" s="182">
        <f>I22-E22</f>
        <v>-28.166598</v>
      </c>
      <c r="K22" s="173">
        <f>J22/E22*100</f>
        <v>-39.120275</v>
      </c>
      <c r="L22" s="1">
        <v>77</v>
      </c>
      <c r="M22" s="1">
        <f t="shared" si="3"/>
        <v>-5</v>
      </c>
      <c r="N22" s="1">
        <f t="shared" si="4"/>
        <v>-6.49350649350649</v>
      </c>
      <c r="O22" s="2">
        <f t="shared" si="5"/>
        <v>0</v>
      </c>
      <c r="P22" s="2">
        <f t="shared" si="6"/>
        <v>0</v>
      </c>
    </row>
    <row r="23" ht="17.75" customHeight="1" spans="1:16">
      <c r="A23" s="163">
        <v>1030157</v>
      </c>
      <c r="B23" s="159" t="s">
        <v>530</v>
      </c>
      <c r="C23" s="158"/>
      <c r="D23" s="160"/>
      <c r="E23" s="160"/>
      <c r="F23" s="161"/>
      <c r="G23" s="164"/>
      <c r="H23" s="162"/>
      <c r="I23" s="160"/>
      <c r="J23" s="182"/>
      <c r="K23" s="173"/>
      <c r="M23" s="1">
        <f t="shared" si="3"/>
        <v>0</v>
      </c>
      <c r="N23" s="1" t="e">
        <f t="shared" si="4"/>
        <v>#DIV/0!</v>
      </c>
      <c r="O23" s="2">
        <f t="shared" si="5"/>
        <v>0</v>
      </c>
      <c r="P23" s="2" t="e">
        <f t="shared" si="6"/>
        <v>#DIV/0!</v>
      </c>
    </row>
    <row r="24" ht="17.75" customHeight="1" spans="1:16">
      <c r="A24" s="163">
        <v>1030158</v>
      </c>
      <c r="B24" s="159" t="s">
        <v>531</v>
      </c>
      <c r="C24" s="158"/>
      <c r="D24" s="160"/>
      <c r="E24" s="160"/>
      <c r="F24" s="161"/>
      <c r="G24" s="160"/>
      <c r="H24" s="162"/>
      <c r="I24" s="160"/>
      <c r="J24" s="182"/>
      <c r="K24" s="173"/>
      <c r="M24" s="1">
        <f t="shared" si="3"/>
        <v>0</v>
      </c>
      <c r="N24" s="1" t="e">
        <f t="shared" si="4"/>
        <v>#DIV/0!</v>
      </c>
      <c r="O24" s="2">
        <f t="shared" si="5"/>
        <v>0</v>
      </c>
      <c r="P24" s="2" t="e">
        <f t="shared" si="6"/>
        <v>#DIV/0!</v>
      </c>
    </row>
    <row r="25" ht="17.75" customHeight="1" spans="1:16">
      <c r="A25" s="163">
        <v>1030159</v>
      </c>
      <c r="B25" s="159" t="s">
        <v>532</v>
      </c>
      <c r="C25" s="158"/>
      <c r="D25" s="160"/>
      <c r="E25" s="160"/>
      <c r="F25" s="161"/>
      <c r="G25" s="160"/>
      <c r="H25" s="162"/>
      <c r="I25" s="160"/>
      <c r="J25" s="182"/>
      <c r="K25" s="173"/>
      <c r="M25" s="1">
        <f t="shared" si="3"/>
        <v>0</v>
      </c>
      <c r="N25" s="1" t="e">
        <f t="shared" si="4"/>
        <v>#DIV/0!</v>
      </c>
      <c r="O25" s="2">
        <f t="shared" si="5"/>
        <v>0</v>
      </c>
      <c r="P25" s="2" t="e">
        <f t="shared" si="6"/>
        <v>#DIV/0!</v>
      </c>
    </row>
    <row r="26" ht="17.75" customHeight="1" spans="1:16">
      <c r="A26" s="163">
        <v>1030178</v>
      </c>
      <c r="B26" s="159" t="s">
        <v>533</v>
      </c>
      <c r="C26" s="158"/>
      <c r="D26" s="160"/>
      <c r="E26" s="160"/>
      <c r="F26" s="161"/>
      <c r="G26" s="160"/>
      <c r="H26" s="162"/>
      <c r="I26" s="160">
        <v>500</v>
      </c>
      <c r="J26" s="182">
        <f>I26-E26</f>
        <v>500</v>
      </c>
      <c r="K26" s="173"/>
      <c r="M26" s="1">
        <f t="shared" si="3"/>
        <v>0</v>
      </c>
      <c r="N26" s="1" t="e">
        <f t="shared" si="4"/>
        <v>#DIV/0!</v>
      </c>
      <c r="O26" s="2">
        <f t="shared" si="5"/>
        <v>0</v>
      </c>
      <c r="P26" s="2" t="e">
        <f t="shared" si="6"/>
        <v>#DIV/0!</v>
      </c>
    </row>
    <row r="27" ht="40" customHeight="1" spans="1:16">
      <c r="A27" s="163">
        <v>1030180</v>
      </c>
      <c r="B27" s="159" t="s">
        <v>534</v>
      </c>
      <c r="C27" s="158"/>
      <c r="D27" s="160"/>
      <c r="E27" s="160"/>
      <c r="F27" s="161"/>
      <c r="G27" s="160"/>
      <c r="H27" s="162"/>
      <c r="I27" s="160"/>
      <c r="J27" s="182"/>
      <c r="K27" s="173"/>
      <c r="M27" s="1">
        <f t="shared" si="3"/>
        <v>0</v>
      </c>
      <c r="N27" s="1" t="e">
        <f t="shared" si="4"/>
        <v>#DIV/0!</v>
      </c>
      <c r="O27" s="2">
        <f t="shared" si="5"/>
        <v>0</v>
      </c>
      <c r="P27" s="2" t="e">
        <f t="shared" si="6"/>
        <v>#DIV/0!</v>
      </c>
    </row>
    <row r="28" ht="17.75" customHeight="1" spans="1:16">
      <c r="A28" s="165">
        <v>103018003</v>
      </c>
      <c r="B28" s="166" t="s">
        <v>535</v>
      </c>
      <c r="C28" s="167"/>
      <c r="D28" s="168"/>
      <c r="E28" s="168"/>
      <c r="F28" s="169"/>
      <c r="G28" s="168"/>
      <c r="H28" s="170"/>
      <c r="I28" s="168"/>
      <c r="J28" s="179"/>
      <c r="K28" s="156"/>
      <c r="M28" s="1">
        <f t="shared" si="3"/>
        <v>0</v>
      </c>
      <c r="N28" s="1" t="e">
        <f t="shared" si="4"/>
        <v>#DIV/0!</v>
      </c>
      <c r="O28" s="2">
        <f t="shared" si="5"/>
        <v>0</v>
      </c>
      <c r="P28" s="2" t="e">
        <f t="shared" si="6"/>
        <v>#DIV/0!</v>
      </c>
    </row>
    <row r="29" ht="17.75" customHeight="1" spans="1:16">
      <c r="A29" s="165">
        <v>103018004</v>
      </c>
      <c r="B29" s="166" t="s">
        <v>536</v>
      </c>
      <c r="C29" s="167"/>
      <c r="D29" s="168"/>
      <c r="E29" s="168"/>
      <c r="F29" s="169"/>
      <c r="G29" s="168"/>
      <c r="H29" s="170"/>
      <c r="I29" s="168"/>
      <c r="J29" s="179"/>
      <c r="K29" s="156"/>
      <c r="M29" s="1">
        <f t="shared" si="3"/>
        <v>0</v>
      </c>
      <c r="N29" s="1" t="e">
        <f t="shared" si="4"/>
        <v>#DIV/0!</v>
      </c>
      <c r="O29" s="2">
        <f t="shared" si="5"/>
        <v>0</v>
      </c>
      <c r="P29" s="2" t="e">
        <f t="shared" si="6"/>
        <v>#DIV/0!</v>
      </c>
    </row>
    <row r="30" ht="17.75" customHeight="1" spans="1:16">
      <c r="A30" s="165">
        <v>103018005</v>
      </c>
      <c r="B30" s="166" t="s">
        <v>537</v>
      </c>
      <c r="C30" s="167"/>
      <c r="D30" s="171"/>
      <c r="E30" s="155"/>
      <c r="F30" s="169"/>
      <c r="G30" s="155"/>
      <c r="H30" s="156"/>
      <c r="I30" s="171"/>
      <c r="J30" s="179"/>
      <c r="K30" s="156"/>
      <c r="M30" s="1">
        <f t="shared" si="3"/>
        <v>0</v>
      </c>
      <c r="N30" s="1" t="e">
        <f t="shared" si="4"/>
        <v>#DIV/0!</v>
      </c>
      <c r="O30" s="2">
        <f t="shared" si="5"/>
        <v>0</v>
      </c>
      <c r="P30" s="2" t="e">
        <f t="shared" si="6"/>
        <v>#DIV/0!</v>
      </c>
    </row>
    <row r="31" ht="17.75" customHeight="1" spans="1:16">
      <c r="A31" s="165">
        <v>103018006</v>
      </c>
      <c r="B31" s="166" t="s">
        <v>538</v>
      </c>
      <c r="C31" s="167"/>
      <c r="D31" s="171"/>
      <c r="E31" s="171"/>
      <c r="F31" s="169"/>
      <c r="G31" s="171"/>
      <c r="H31" s="170"/>
      <c r="I31" s="171"/>
      <c r="J31" s="179"/>
      <c r="K31" s="156"/>
      <c r="M31" s="1">
        <f t="shared" si="3"/>
        <v>0</v>
      </c>
      <c r="N31" s="1" t="e">
        <f t="shared" si="4"/>
        <v>#DIV/0!</v>
      </c>
      <c r="O31" s="2">
        <f t="shared" si="5"/>
        <v>0</v>
      </c>
      <c r="P31" s="2" t="e">
        <f t="shared" si="6"/>
        <v>#DIV/0!</v>
      </c>
    </row>
    <row r="32" ht="17.75" customHeight="1" spans="1:16">
      <c r="A32" s="163">
        <v>1030199</v>
      </c>
      <c r="B32" s="159" t="s">
        <v>539</v>
      </c>
      <c r="C32" s="158"/>
      <c r="D32" s="160"/>
      <c r="E32" s="160"/>
      <c r="F32" s="161"/>
      <c r="G32" s="160">
        <v>-66</v>
      </c>
      <c r="H32" s="162">
        <v>-100</v>
      </c>
      <c r="I32" s="160"/>
      <c r="J32" s="182"/>
      <c r="K32" s="173"/>
      <c r="L32" s="1">
        <v>66</v>
      </c>
      <c r="M32" s="1">
        <f t="shared" si="3"/>
        <v>-66</v>
      </c>
      <c r="N32" s="1">
        <f t="shared" si="4"/>
        <v>-100</v>
      </c>
      <c r="O32" s="2">
        <f t="shared" si="5"/>
        <v>0</v>
      </c>
      <c r="P32" s="2">
        <f t="shared" si="6"/>
        <v>0</v>
      </c>
    </row>
    <row r="33" ht="17.75" customHeight="1" spans="1:16">
      <c r="A33" s="163">
        <v>10310</v>
      </c>
      <c r="B33" s="159" t="s">
        <v>540</v>
      </c>
      <c r="C33" s="158"/>
      <c r="D33" s="160">
        <v>1032</v>
      </c>
      <c r="E33" s="160">
        <v>1108</v>
      </c>
      <c r="F33" s="161">
        <f t="shared" ref="F33:F37" si="9">E33/D33*100</f>
        <v>107.364341085271</v>
      </c>
      <c r="G33" s="160">
        <v>904</v>
      </c>
      <c r="H33" s="162">
        <v>443.137254901961</v>
      </c>
      <c r="I33" s="160">
        <v>678.765223</v>
      </c>
      <c r="J33" s="182">
        <f t="shared" ref="J33:J37" si="10">I33-E33</f>
        <v>-429.234777</v>
      </c>
      <c r="K33" s="173">
        <f t="shared" ref="K33:K37" si="11">J33/E33*100</f>
        <v>-38.7396008122744</v>
      </c>
      <c r="L33" s="1">
        <v>204</v>
      </c>
      <c r="M33" s="1">
        <f t="shared" si="3"/>
        <v>904</v>
      </c>
      <c r="N33" s="1">
        <f t="shared" si="4"/>
        <v>443.137254901961</v>
      </c>
      <c r="O33" s="2">
        <f t="shared" si="5"/>
        <v>0</v>
      </c>
      <c r="P33" s="2">
        <f t="shared" si="6"/>
        <v>0</v>
      </c>
    </row>
    <row r="34" ht="17.75" customHeight="1" spans="1:16">
      <c r="A34" s="167"/>
      <c r="B34" s="159" t="s">
        <v>541</v>
      </c>
      <c r="C34" s="158"/>
      <c r="D34" s="160">
        <f>D10+D12+D22+D33</f>
        <v>6871</v>
      </c>
      <c r="E34" s="160">
        <f>E10+E12+E22+E33</f>
        <v>18000</v>
      </c>
      <c r="F34" s="161">
        <f t="shared" si="9"/>
        <v>261.97060107699</v>
      </c>
      <c r="G34" s="160">
        <v>12031</v>
      </c>
      <c r="H34" s="162">
        <v>201.55804992461</v>
      </c>
      <c r="I34" s="160">
        <f>I10+I12+I22+I26+I33</f>
        <v>8415.291806</v>
      </c>
      <c r="J34" s="182">
        <f t="shared" si="10"/>
        <v>-9584.708194</v>
      </c>
      <c r="K34" s="173">
        <f t="shared" si="11"/>
        <v>-53.2483788555556</v>
      </c>
      <c r="L34" s="1">
        <f>L32+L22+L12+L10+L33</f>
        <v>5969</v>
      </c>
      <c r="M34" s="1">
        <f t="shared" si="3"/>
        <v>12031</v>
      </c>
      <c r="N34" s="1">
        <f t="shared" si="4"/>
        <v>201.55804992461</v>
      </c>
      <c r="O34" s="2">
        <f t="shared" si="5"/>
        <v>0</v>
      </c>
      <c r="P34" s="2">
        <f t="shared" si="6"/>
        <v>-4.83169060316868e-13</v>
      </c>
    </row>
    <row r="35" ht="17.75" customHeight="1" spans="1:16">
      <c r="A35" s="163">
        <v>110</v>
      </c>
      <c r="B35" s="159" t="s">
        <v>67</v>
      </c>
      <c r="C35" s="158"/>
      <c r="D35" s="160">
        <f>SUM(D36:D38)</f>
        <v>4741</v>
      </c>
      <c r="E35" s="160">
        <f>SUM(E36:E38)</f>
        <v>6311</v>
      </c>
      <c r="F35" s="161">
        <f t="shared" si="9"/>
        <v>133.115376502848</v>
      </c>
      <c r="G35" s="172">
        <v>467</v>
      </c>
      <c r="H35" s="173">
        <v>7.99110198494182</v>
      </c>
      <c r="I35" s="160">
        <f>I36+I37+I38</f>
        <v>6968.360545</v>
      </c>
      <c r="J35" s="182">
        <f t="shared" si="10"/>
        <v>657.360545</v>
      </c>
      <c r="K35" s="173">
        <f t="shared" si="11"/>
        <v>10.4161075106956</v>
      </c>
      <c r="L35" s="1">
        <f>L36+L37+L38</f>
        <v>5844</v>
      </c>
      <c r="M35" s="1">
        <f t="shared" si="3"/>
        <v>467</v>
      </c>
      <c r="N35" s="1">
        <f t="shared" si="4"/>
        <v>7.99110198494182</v>
      </c>
      <c r="O35" s="2">
        <f t="shared" si="5"/>
        <v>0</v>
      </c>
      <c r="P35" s="2">
        <f t="shared" si="6"/>
        <v>0</v>
      </c>
    </row>
    <row r="36" ht="17.75" customHeight="1" spans="1:16">
      <c r="A36" s="163">
        <v>11004</v>
      </c>
      <c r="B36" s="174" t="s">
        <v>542</v>
      </c>
      <c r="C36" s="158"/>
      <c r="D36" s="160">
        <v>984</v>
      </c>
      <c r="E36" s="160">
        <v>2554</v>
      </c>
      <c r="F36" s="161">
        <f t="shared" si="9"/>
        <v>259.552845528455</v>
      </c>
      <c r="G36" s="172">
        <v>-97</v>
      </c>
      <c r="H36" s="173">
        <v>-3.6589966050547</v>
      </c>
      <c r="I36" s="160">
        <v>774.74</v>
      </c>
      <c r="J36" s="182">
        <f t="shared" si="10"/>
        <v>-1779.26</v>
      </c>
      <c r="K36" s="173">
        <f t="shared" si="11"/>
        <v>-69.6656225528583</v>
      </c>
      <c r="L36" s="1">
        <v>2651</v>
      </c>
      <c r="M36" s="1">
        <f t="shared" si="3"/>
        <v>-97</v>
      </c>
      <c r="N36" s="1">
        <f t="shared" si="4"/>
        <v>-3.6589966050547</v>
      </c>
      <c r="O36" s="2">
        <f t="shared" si="5"/>
        <v>0</v>
      </c>
      <c r="P36" s="2">
        <f t="shared" si="6"/>
        <v>-3.5527136788005e-15</v>
      </c>
    </row>
    <row r="37" ht="17.75" customHeight="1" spans="1:16">
      <c r="A37" s="163">
        <v>11008</v>
      </c>
      <c r="B37" s="159" t="s">
        <v>141</v>
      </c>
      <c r="C37" s="158"/>
      <c r="D37" s="160">
        <v>3757</v>
      </c>
      <c r="E37" s="160">
        <v>3757</v>
      </c>
      <c r="F37" s="161">
        <f t="shared" si="9"/>
        <v>100</v>
      </c>
      <c r="G37" s="172">
        <v>564</v>
      </c>
      <c r="H37" s="173">
        <v>17.6636392107736</v>
      </c>
      <c r="I37" s="160">
        <v>6193.620545</v>
      </c>
      <c r="J37" s="182">
        <f t="shared" si="10"/>
        <v>2436.620545</v>
      </c>
      <c r="K37" s="173">
        <f t="shared" si="11"/>
        <v>64.8554842959808</v>
      </c>
      <c r="L37" s="1">
        <v>3193</v>
      </c>
      <c r="M37" s="1">
        <f t="shared" si="3"/>
        <v>564</v>
      </c>
      <c r="N37" s="1">
        <f t="shared" si="4"/>
        <v>17.6636392107736</v>
      </c>
      <c r="O37" s="2">
        <f t="shared" si="5"/>
        <v>0</v>
      </c>
      <c r="P37" s="2">
        <f t="shared" si="6"/>
        <v>3.19744231092045e-14</v>
      </c>
    </row>
    <row r="38" ht="17.75" customHeight="1" spans="1:16">
      <c r="A38" s="163">
        <v>11009</v>
      </c>
      <c r="B38" s="159" t="s">
        <v>142</v>
      </c>
      <c r="C38" s="158"/>
      <c r="D38" s="160"/>
      <c r="E38" s="160"/>
      <c r="F38" s="161"/>
      <c r="G38" s="172"/>
      <c r="H38" s="173"/>
      <c r="I38" s="160"/>
      <c r="J38" s="182"/>
      <c r="K38" s="173"/>
      <c r="M38" s="1">
        <f t="shared" si="3"/>
        <v>0</v>
      </c>
      <c r="N38" s="1" t="e">
        <f t="shared" si="4"/>
        <v>#DIV/0!</v>
      </c>
      <c r="O38" s="2">
        <f t="shared" si="5"/>
        <v>0</v>
      </c>
      <c r="P38" s="2" t="e">
        <f t="shared" si="6"/>
        <v>#DIV/0!</v>
      </c>
    </row>
    <row r="39" ht="17.75" customHeight="1" spans="1:16">
      <c r="A39" s="163">
        <v>105</v>
      </c>
      <c r="B39" s="175" t="s">
        <v>148</v>
      </c>
      <c r="C39" s="158"/>
      <c r="D39" s="160"/>
      <c r="E39" s="160">
        <f>E40</f>
        <v>10093</v>
      </c>
      <c r="F39" s="161"/>
      <c r="G39" s="160">
        <v>3662</v>
      </c>
      <c r="H39" s="162">
        <v>56.9429326698803</v>
      </c>
      <c r="I39" s="160"/>
      <c r="J39" s="182">
        <f t="shared" ref="J39:J41" si="12">I39-E39</f>
        <v>-10093</v>
      </c>
      <c r="K39" s="173">
        <f t="shared" ref="K39:K41" si="13">J39/E39*100</f>
        <v>-100</v>
      </c>
      <c r="L39" s="1">
        <v>6431</v>
      </c>
      <c r="M39" s="1">
        <f t="shared" si="3"/>
        <v>3662</v>
      </c>
      <c r="N39" s="1">
        <f t="shared" si="4"/>
        <v>56.9429326698803</v>
      </c>
      <c r="O39" s="2">
        <f t="shared" si="5"/>
        <v>0</v>
      </c>
      <c r="P39" s="2">
        <f t="shared" si="6"/>
        <v>0</v>
      </c>
    </row>
    <row r="40" ht="17.75" customHeight="1" spans="1:16">
      <c r="A40" s="163">
        <v>10504</v>
      </c>
      <c r="B40" s="175" t="s">
        <v>543</v>
      </c>
      <c r="C40" s="158"/>
      <c r="D40" s="160"/>
      <c r="E40" s="160">
        <f>E41</f>
        <v>10093</v>
      </c>
      <c r="F40" s="161"/>
      <c r="G40" s="160">
        <v>3662</v>
      </c>
      <c r="H40" s="162">
        <v>56.9429326698803</v>
      </c>
      <c r="I40" s="160"/>
      <c r="J40" s="182">
        <f t="shared" si="12"/>
        <v>-10093</v>
      </c>
      <c r="K40" s="173">
        <f t="shared" si="13"/>
        <v>-100</v>
      </c>
      <c r="L40" s="1">
        <v>6431</v>
      </c>
      <c r="M40" s="1">
        <f t="shared" si="3"/>
        <v>3662</v>
      </c>
      <c r="N40" s="1">
        <f t="shared" si="4"/>
        <v>56.9429326698803</v>
      </c>
      <c r="O40" s="2">
        <f t="shared" si="5"/>
        <v>0</v>
      </c>
      <c r="P40" s="2">
        <f t="shared" si="6"/>
        <v>0</v>
      </c>
    </row>
    <row r="41" ht="17.75" customHeight="1" spans="1:16">
      <c r="A41" s="163">
        <v>1050402</v>
      </c>
      <c r="B41" s="175" t="s">
        <v>544</v>
      </c>
      <c r="C41" s="158"/>
      <c r="D41" s="160"/>
      <c r="E41" s="160">
        <v>10093</v>
      </c>
      <c r="F41" s="161"/>
      <c r="G41" s="172">
        <v>3662</v>
      </c>
      <c r="H41" s="173">
        <v>56.9429326698803</v>
      </c>
      <c r="I41" s="160"/>
      <c r="J41" s="182">
        <f t="shared" si="12"/>
        <v>-10093</v>
      </c>
      <c r="K41" s="173">
        <f t="shared" si="13"/>
        <v>-100</v>
      </c>
      <c r="L41" s="1">
        <v>6431</v>
      </c>
      <c r="M41" s="1">
        <f t="shared" si="3"/>
        <v>3662</v>
      </c>
      <c r="N41" s="1">
        <f t="shared" si="4"/>
        <v>56.9429326698803</v>
      </c>
      <c r="O41" s="2">
        <f t="shared" si="5"/>
        <v>0</v>
      </c>
      <c r="P41" s="2">
        <f t="shared" si="6"/>
        <v>0</v>
      </c>
    </row>
    <row r="42" ht="17.75" customHeight="1" spans="1:16">
      <c r="A42" s="165">
        <v>105040211</v>
      </c>
      <c r="B42" s="176" t="s">
        <v>545</v>
      </c>
      <c r="C42" s="167"/>
      <c r="D42" s="168"/>
      <c r="E42" s="168"/>
      <c r="F42" s="169"/>
      <c r="G42" s="168"/>
      <c r="H42" s="170"/>
      <c r="I42" s="168"/>
      <c r="J42" s="179"/>
      <c r="K42" s="156"/>
      <c r="M42" s="1">
        <f t="shared" si="3"/>
        <v>0</v>
      </c>
      <c r="N42" s="1" t="e">
        <f t="shared" si="4"/>
        <v>#DIV/0!</v>
      </c>
      <c r="O42" s="2">
        <f t="shared" si="5"/>
        <v>0</v>
      </c>
      <c r="P42" s="2" t="e">
        <f t="shared" si="6"/>
        <v>#DIV/0!</v>
      </c>
    </row>
    <row r="43" ht="17.75" customHeight="1" spans="1:16">
      <c r="A43" s="165">
        <v>105040219</v>
      </c>
      <c r="B43" s="176" t="s">
        <v>546</v>
      </c>
      <c r="C43" s="167"/>
      <c r="D43" s="155"/>
      <c r="E43" s="168"/>
      <c r="F43" s="169"/>
      <c r="G43" s="155"/>
      <c r="H43" s="156"/>
      <c r="I43" s="155"/>
      <c r="J43" s="179"/>
      <c r="K43" s="156"/>
      <c r="M43" s="1">
        <f t="shared" si="3"/>
        <v>0</v>
      </c>
      <c r="N43" s="1" t="e">
        <f t="shared" si="4"/>
        <v>#DIV/0!</v>
      </c>
      <c r="O43" s="2">
        <f t="shared" si="5"/>
        <v>0</v>
      </c>
      <c r="P43" s="2" t="e">
        <f t="shared" si="6"/>
        <v>#DIV/0!</v>
      </c>
    </row>
    <row r="44" ht="17.75" customHeight="1" spans="1:16">
      <c r="A44" s="165">
        <v>105040231</v>
      </c>
      <c r="B44" s="176" t="s">
        <v>547</v>
      </c>
      <c r="C44" s="167"/>
      <c r="D44" s="168"/>
      <c r="E44" s="168"/>
      <c r="F44" s="169"/>
      <c r="G44" s="155"/>
      <c r="H44" s="156"/>
      <c r="I44" s="168"/>
      <c r="J44" s="179"/>
      <c r="K44" s="156"/>
      <c r="M44" s="1">
        <f t="shared" si="3"/>
        <v>0</v>
      </c>
      <c r="N44" s="1" t="e">
        <f t="shared" si="4"/>
        <v>#DIV/0!</v>
      </c>
      <c r="O44" s="2">
        <f t="shared" si="5"/>
        <v>0</v>
      </c>
      <c r="P44" s="2" t="e">
        <f t="shared" si="6"/>
        <v>#DIV/0!</v>
      </c>
    </row>
    <row r="45" ht="17.75" customHeight="1" spans="1:16">
      <c r="A45" s="165">
        <v>105040232</v>
      </c>
      <c r="B45" s="176" t="s">
        <v>548</v>
      </c>
      <c r="C45" s="167"/>
      <c r="D45" s="168"/>
      <c r="E45" s="168"/>
      <c r="F45" s="169"/>
      <c r="G45" s="155"/>
      <c r="H45" s="156"/>
      <c r="I45" s="155"/>
      <c r="J45" s="179"/>
      <c r="K45" s="156"/>
      <c r="M45" s="1">
        <f t="shared" si="3"/>
        <v>0</v>
      </c>
      <c r="N45" s="1" t="e">
        <f t="shared" si="4"/>
        <v>#DIV/0!</v>
      </c>
      <c r="O45" s="2">
        <f t="shared" si="5"/>
        <v>0</v>
      </c>
      <c r="P45" s="2" t="e">
        <f t="shared" si="6"/>
        <v>#DIV/0!</v>
      </c>
    </row>
    <row r="46" ht="17.75" customHeight="1" spans="1:16">
      <c r="A46" s="165">
        <v>105040233</v>
      </c>
      <c r="B46" s="176" t="s">
        <v>549</v>
      </c>
      <c r="C46" s="167"/>
      <c r="D46" s="155"/>
      <c r="E46" s="168"/>
      <c r="F46" s="169"/>
      <c r="G46" s="155"/>
      <c r="H46" s="156"/>
      <c r="I46" s="155"/>
      <c r="J46" s="179"/>
      <c r="K46" s="156"/>
      <c r="M46" s="1">
        <f t="shared" si="3"/>
        <v>0</v>
      </c>
      <c r="N46" s="1" t="e">
        <f t="shared" si="4"/>
        <v>#DIV/0!</v>
      </c>
      <c r="O46" s="2">
        <f t="shared" si="5"/>
        <v>0</v>
      </c>
      <c r="P46" s="2" t="e">
        <f t="shared" si="6"/>
        <v>#DIV/0!</v>
      </c>
    </row>
    <row r="47" ht="30" customHeight="1" spans="1:16">
      <c r="A47" s="165">
        <v>105040298</v>
      </c>
      <c r="B47" s="176" t="s">
        <v>550</v>
      </c>
      <c r="C47" s="167"/>
      <c r="D47" s="168"/>
      <c r="E47" s="168"/>
      <c r="F47" s="169"/>
      <c r="G47" s="155"/>
      <c r="H47" s="156"/>
      <c r="I47" s="168"/>
      <c r="J47" s="179"/>
      <c r="K47" s="156"/>
      <c r="M47" s="1">
        <f t="shared" si="3"/>
        <v>0</v>
      </c>
      <c r="N47" s="1" t="e">
        <f t="shared" si="4"/>
        <v>#DIV/0!</v>
      </c>
      <c r="O47" s="2">
        <f t="shared" si="5"/>
        <v>0</v>
      </c>
      <c r="P47" s="2" t="e">
        <f t="shared" si="6"/>
        <v>#DIV/0!</v>
      </c>
    </row>
    <row r="48" ht="17.75" customHeight="1" spans="1:16">
      <c r="A48" s="165">
        <v>105040299</v>
      </c>
      <c r="B48" s="176" t="s">
        <v>551</v>
      </c>
      <c r="C48" s="167"/>
      <c r="D48" s="155"/>
      <c r="E48" s="168"/>
      <c r="F48" s="169"/>
      <c r="G48" s="155"/>
      <c r="H48" s="156"/>
      <c r="I48" s="155"/>
      <c r="J48" s="179"/>
      <c r="K48" s="156"/>
      <c r="M48" s="1">
        <f t="shared" si="3"/>
        <v>0</v>
      </c>
      <c r="N48" s="1" t="e">
        <f t="shared" si="4"/>
        <v>#DIV/0!</v>
      </c>
      <c r="O48" s="2">
        <f t="shared" si="5"/>
        <v>0</v>
      </c>
      <c r="P48" s="2" t="e">
        <f t="shared" si="6"/>
        <v>#DIV/0!</v>
      </c>
    </row>
  </sheetData>
  <autoFilter xmlns:etc="http://www.wps.cn/officeDocument/2017/etCustomData" ref="A6:N48" etc:filterBottomFollowUsedRange="0">
    <extLst/>
  </autoFilter>
  <mergeCells count="56">
    <mergeCell ref="A2:K2"/>
    <mergeCell ref="A3:C3"/>
    <mergeCell ref="D3:G3"/>
    <mergeCell ref="H3:J3"/>
    <mergeCell ref="D4:H4"/>
    <mergeCell ref="I4:K4"/>
    <mergeCell ref="G5:H5"/>
    <mergeCell ref="J5:K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A4:A6"/>
    <mergeCell ref="D5:D6"/>
    <mergeCell ref="E5:E6"/>
    <mergeCell ref="F5:F6"/>
    <mergeCell ref="I5:I6"/>
    <mergeCell ref="B4:C6"/>
  </mergeCells>
  <printOptions horizontalCentered="1"/>
  <pageMargins left="0.700694444444445" right="0.700694444444445" top="0.751388888888889" bottom="0.751388888888889" header="0.298611111111111" footer="0.298611111111111"/>
  <pageSetup paperSize="9" firstPageNumber="20" orientation="landscape" useFirstPageNumber="1" horizontalDpi="600"/>
  <headerFooter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9"/>
  <sheetViews>
    <sheetView view="pageBreakPreview" zoomScaleNormal="90" workbookViewId="0">
      <selection activeCell="H7" sqref="H7"/>
    </sheetView>
  </sheetViews>
  <sheetFormatPr defaultColWidth="10.2833333333333" defaultRowHeight="14.25"/>
  <cols>
    <col min="1" max="1" width="8" style="1" customWidth="1"/>
    <col min="2" max="2" width="39.875" style="1" customWidth="1"/>
    <col min="3" max="3" width="9.5" style="3" customWidth="1"/>
    <col min="4" max="4" width="8.375" style="3" customWidth="1"/>
    <col min="5" max="5" width="9.5" style="3" customWidth="1"/>
    <col min="6" max="6" width="8.375" style="3" customWidth="1"/>
    <col min="7" max="7" width="8.375" style="120" customWidth="1"/>
    <col min="8" max="8" width="8.375" style="3" customWidth="1"/>
    <col min="9" max="9" width="9.125" style="121" customWidth="1"/>
    <col min="10" max="10" width="11.375" style="3" customWidth="1"/>
    <col min="11" max="12" width="10.2833333333333" style="1" hidden="1" customWidth="1"/>
    <col min="13" max="13" width="13.75" style="1" hidden="1" customWidth="1"/>
    <col min="14" max="14" width="10.2833333333333" style="1" hidden="1" customWidth="1"/>
    <col min="15" max="15" width="13.75" style="1" hidden="1" customWidth="1"/>
    <col min="16" max="16384" width="10.2833333333333" style="1"/>
  </cols>
  <sheetData>
    <row r="1" ht="20.25" spans="1:1">
      <c r="A1" s="122" t="s">
        <v>552</v>
      </c>
    </row>
    <row r="2" ht="25.5" customHeight="1" spans="1:10">
      <c r="A2" s="123" t="s">
        <v>553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5.75" customHeight="1" spans="1:10">
      <c r="A3" s="124"/>
      <c r="B3" s="124"/>
      <c r="C3" s="125"/>
      <c r="D3" s="125"/>
      <c r="E3" s="125"/>
      <c r="F3" s="125"/>
      <c r="G3" s="126"/>
      <c r="H3" s="125"/>
      <c r="I3" s="141"/>
      <c r="J3" s="125" t="s">
        <v>507</v>
      </c>
    </row>
    <row r="4" ht="25.25" customHeight="1" spans="1:10">
      <c r="A4" s="14" t="s">
        <v>161</v>
      </c>
      <c r="B4" s="14" t="s">
        <v>28</v>
      </c>
      <c r="C4" s="14" t="s">
        <v>29</v>
      </c>
      <c r="D4" s="15"/>
      <c r="E4" s="15"/>
      <c r="F4" s="15"/>
      <c r="G4" s="127"/>
      <c r="H4" s="14" t="s">
        <v>30</v>
      </c>
      <c r="I4" s="142"/>
      <c r="J4" s="15"/>
    </row>
    <row r="5" ht="19.7" customHeight="1" spans="1:10">
      <c r="A5" s="15"/>
      <c r="B5" s="15"/>
      <c r="C5" s="14" t="s">
        <v>31</v>
      </c>
      <c r="D5" s="14" t="s">
        <v>32</v>
      </c>
      <c r="E5" s="14" t="s">
        <v>554</v>
      </c>
      <c r="F5" s="14" t="s">
        <v>34</v>
      </c>
      <c r="G5" s="127"/>
      <c r="H5" s="14" t="s">
        <v>35</v>
      </c>
      <c r="I5" s="143" t="s">
        <v>163</v>
      </c>
      <c r="J5" s="15"/>
    </row>
    <row r="6" ht="19.7" customHeight="1" spans="1:10">
      <c r="A6" s="15"/>
      <c r="B6" s="15"/>
      <c r="C6" s="15"/>
      <c r="D6" s="15"/>
      <c r="E6" s="15"/>
      <c r="F6" s="14" t="s">
        <v>37</v>
      </c>
      <c r="G6" s="128" t="s">
        <v>38</v>
      </c>
      <c r="H6" s="15"/>
      <c r="I6" s="143" t="s">
        <v>37</v>
      </c>
      <c r="J6" s="14" t="s">
        <v>38</v>
      </c>
    </row>
    <row r="7" ht="17.95" customHeight="1" spans="1:15">
      <c r="A7" s="17"/>
      <c r="B7" s="129" t="s">
        <v>164</v>
      </c>
      <c r="C7" s="130">
        <f>C133+C132</f>
        <v>11612</v>
      </c>
      <c r="D7" s="130">
        <f>D133+D132+D144</f>
        <v>34404</v>
      </c>
      <c r="E7" s="131">
        <f>D7/C7*100</f>
        <v>296.279710644161</v>
      </c>
      <c r="F7" s="130">
        <f>F133+F132+F144</f>
        <v>16160</v>
      </c>
      <c r="G7" s="132">
        <v>88.5770664327998</v>
      </c>
      <c r="H7" s="130">
        <f>H133+H132</f>
        <v>15383.712219</v>
      </c>
      <c r="I7" s="144">
        <f>I145+I137+I136+I132+I135</f>
        <v>3771.712219</v>
      </c>
      <c r="J7" s="131">
        <f>I7/C7*100</f>
        <v>32.4811593093352</v>
      </c>
      <c r="K7" s="1">
        <f>K132+K133+K144</f>
        <v>18244</v>
      </c>
      <c r="L7" s="1">
        <f t="shared" ref="L7:L72" si="0">D7-K7</f>
        <v>16160</v>
      </c>
      <c r="M7" s="1">
        <f t="shared" ref="M7:M72" si="1">L7/K7*100</f>
        <v>88.5770664327998</v>
      </c>
      <c r="N7" s="1">
        <f t="shared" ref="N7:N70" si="2">F7-L7</f>
        <v>0</v>
      </c>
      <c r="O7" s="1">
        <f t="shared" ref="O7:O70" si="3">G7-M7</f>
        <v>0</v>
      </c>
    </row>
    <row r="8" ht="19.7" customHeight="1" spans="1:15">
      <c r="A8" s="19">
        <v>205</v>
      </c>
      <c r="B8" s="129" t="s">
        <v>555</v>
      </c>
      <c r="C8" s="133"/>
      <c r="D8" s="130"/>
      <c r="E8" s="133"/>
      <c r="F8" s="130"/>
      <c r="G8" s="134"/>
      <c r="H8" s="130"/>
      <c r="I8" s="144"/>
      <c r="J8" s="133"/>
      <c r="N8" s="1">
        <f t="shared" si="2"/>
        <v>0</v>
      </c>
      <c r="O8" s="1">
        <f t="shared" si="3"/>
        <v>0</v>
      </c>
    </row>
    <row r="9" ht="19.7" customHeight="1" spans="1:15">
      <c r="A9" s="23">
        <v>20598</v>
      </c>
      <c r="B9" s="135" t="s">
        <v>556</v>
      </c>
      <c r="C9" s="15"/>
      <c r="D9" s="41"/>
      <c r="E9" s="15"/>
      <c r="F9" s="41"/>
      <c r="G9" s="127"/>
      <c r="H9" s="41"/>
      <c r="I9" s="145"/>
      <c r="J9" s="15"/>
      <c r="N9" s="1">
        <f t="shared" si="2"/>
        <v>0</v>
      </c>
      <c r="O9" s="1">
        <f t="shared" si="3"/>
        <v>0</v>
      </c>
    </row>
    <row r="10" ht="17.5" customHeight="1" spans="1:15">
      <c r="A10" s="19">
        <v>207</v>
      </c>
      <c r="B10" s="129" t="s">
        <v>557</v>
      </c>
      <c r="C10" s="130"/>
      <c r="D10" s="130">
        <f>D11+D17</f>
        <v>6</v>
      </c>
      <c r="E10" s="131"/>
      <c r="F10" s="136">
        <v>2</v>
      </c>
      <c r="G10" s="132">
        <v>50</v>
      </c>
      <c r="H10" s="130"/>
      <c r="I10" s="144"/>
      <c r="J10" s="131"/>
      <c r="K10" s="146">
        <f>K11+K12+K13</f>
        <v>4</v>
      </c>
      <c r="L10" s="1">
        <f t="shared" si="0"/>
        <v>2</v>
      </c>
      <c r="M10" s="1">
        <f t="shared" si="1"/>
        <v>50</v>
      </c>
      <c r="N10" s="1">
        <f t="shared" si="2"/>
        <v>0</v>
      </c>
      <c r="O10" s="1">
        <f t="shared" si="3"/>
        <v>0</v>
      </c>
    </row>
    <row r="11" ht="17.5" customHeight="1" spans="1:15">
      <c r="A11" s="23">
        <v>20707</v>
      </c>
      <c r="B11" s="135" t="s">
        <v>558</v>
      </c>
      <c r="C11" s="41"/>
      <c r="D11" s="41">
        <f>SUM(D12:D17)</f>
        <v>6</v>
      </c>
      <c r="E11" s="137"/>
      <c r="F11" s="138">
        <v>6</v>
      </c>
      <c r="G11" s="139"/>
      <c r="H11" s="41"/>
      <c r="I11" s="145"/>
      <c r="J11" s="137"/>
      <c r="L11" s="1">
        <f t="shared" si="0"/>
        <v>6</v>
      </c>
      <c r="M11" s="1" t="e">
        <f t="shared" si="1"/>
        <v>#DIV/0!</v>
      </c>
      <c r="N11" s="1">
        <f t="shared" si="2"/>
        <v>0</v>
      </c>
      <c r="O11" s="1" t="e">
        <f t="shared" si="3"/>
        <v>#DIV/0!</v>
      </c>
    </row>
    <row r="12" ht="17.5" customHeight="1" spans="1:15">
      <c r="A12" s="23">
        <v>2070701</v>
      </c>
      <c r="B12" s="135" t="s">
        <v>559</v>
      </c>
      <c r="C12" s="138"/>
      <c r="D12" s="15"/>
      <c r="E12" s="137"/>
      <c r="F12" s="138"/>
      <c r="G12" s="139"/>
      <c r="H12" s="41"/>
      <c r="I12" s="145"/>
      <c r="J12" s="137"/>
      <c r="L12" s="1">
        <f t="shared" si="0"/>
        <v>0</v>
      </c>
      <c r="M12" s="1" t="e">
        <f t="shared" si="1"/>
        <v>#DIV/0!</v>
      </c>
      <c r="N12" s="1">
        <f t="shared" si="2"/>
        <v>0</v>
      </c>
      <c r="O12" s="1" t="e">
        <f t="shared" si="3"/>
        <v>#DIV/0!</v>
      </c>
    </row>
    <row r="13" ht="17.5" customHeight="1" spans="1:15">
      <c r="A13" s="23">
        <v>20702</v>
      </c>
      <c r="B13" s="140" t="s">
        <v>560</v>
      </c>
      <c r="C13" s="138"/>
      <c r="D13" s="15">
        <v>5</v>
      </c>
      <c r="E13" s="137"/>
      <c r="F13" s="138">
        <v>1</v>
      </c>
      <c r="G13" s="139">
        <v>25</v>
      </c>
      <c r="H13" s="41"/>
      <c r="I13" s="145"/>
      <c r="J13" s="137"/>
      <c r="K13" s="1">
        <v>4</v>
      </c>
      <c r="L13" s="1">
        <f t="shared" si="0"/>
        <v>1</v>
      </c>
      <c r="M13" s="1">
        <f t="shared" si="1"/>
        <v>25</v>
      </c>
      <c r="N13" s="1">
        <f t="shared" si="2"/>
        <v>0</v>
      </c>
      <c r="O13" s="1">
        <f t="shared" si="3"/>
        <v>0</v>
      </c>
    </row>
    <row r="14" ht="17.5" customHeight="1" spans="1:15">
      <c r="A14" s="23">
        <v>2070703</v>
      </c>
      <c r="B14" s="135" t="s">
        <v>561</v>
      </c>
      <c r="C14" s="41"/>
      <c r="D14" s="138"/>
      <c r="E14" s="137"/>
      <c r="F14" s="138"/>
      <c r="G14" s="139"/>
      <c r="H14" s="138"/>
      <c r="I14" s="145"/>
      <c r="J14" s="137"/>
      <c r="L14" s="1">
        <f t="shared" si="0"/>
        <v>0</v>
      </c>
      <c r="M14" s="1" t="e">
        <f t="shared" si="1"/>
        <v>#DIV/0!</v>
      </c>
      <c r="N14" s="1">
        <f t="shared" si="2"/>
        <v>0</v>
      </c>
      <c r="O14" s="1" t="e">
        <f t="shared" si="3"/>
        <v>#DIV/0!</v>
      </c>
    </row>
    <row r="15" ht="17.5" customHeight="1" spans="1:15">
      <c r="A15" s="23">
        <v>2070704</v>
      </c>
      <c r="B15" s="140" t="s">
        <v>562</v>
      </c>
      <c r="C15" s="41"/>
      <c r="D15" s="138"/>
      <c r="E15" s="137"/>
      <c r="F15" s="138"/>
      <c r="G15" s="139"/>
      <c r="H15" s="138"/>
      <c r="I15" s="145"/>
      <c r="J15" s="137"/>
      <c r="L15" s="1">
        <f t="shared" si="0"/>
        <v>0</v>
      </c>
      <c r="M15" s="1" t="e">
        <f t="shared" si="1"/>
        <v>#DIV/0!</v>
      </c>
      <c r="N15" s="1">
        <f t="shared" si="2"/>
        <v>0</v>
      </c>
      <c r="O15" s="1" t="e">
        <f t="shared" si="3"/>
        <v>#DIV/0!</v>
      </c>
    </row>
    <row r="16" ht="17.5" customHeight="1" spans="1:15">
      <c r="A16" s="23">
        <v>2070799</v>
      </c>
      <c r="B16" s="135" t="s">
        <v>563</v>
      </c>
      <c r="C16" s="15"/>
      <c r="D16" s="138">
        <v>1</v>
      </c>
      <c r="E16" s="137"/>
      <c r="F16" s="138">
        <v>1</v>
      </c>
      <c r="G16" s="127"/>
      <c r="H16" s="15"/>
      <c r="I16" s="145"/>
      <c r="J16" s="137"/>
      <c r="L16" s="1">
        <f t="shared" si="0"/>
        <v>1</v>
      </c>
      <c r="M16" s="1" t="e">
        <f t="shared" si="1"/>
        <v>#DIV/0!</v>
      </c>
      <c r="N16" s="1">
        <f t="shared" si="2"/>
        <v>0</v>
      </c>
      <c r="O16" s="1" t="e">
        <f t="shared" si="3"/>
        <v>#DIV/0!</v>
      </c>
    </row>
    <row r="17" ht="17.5" customHeight="1" spans="1:15">
      <c r="A17" s="23">
        <v>20709</v>
      </c>
      <c r="B17" s="135" t="s">
        <v>564</v>
      </c>
      <c r="C17" s="15"/>
      <c r="D17" s="15"/>
      <c r="E17" s="137"/>
      <c r="F17" s="15"/>
      <c r="G17" s="127"/>
      <c r="H17" s="138"/>
      <c r="I17" s="145"/>
      <c r="J17" s="137"/>
      <c r="L17" s="1">
        <f t="shared" si="0"/>
        <v>0</v>
      </c>
      <c r="M17" s="1" t="e">
        <f t="shared" si="1"/>
        <v>#DIV/0!</v>
      </c>
      <c r="N17" s="1">
        <f t="shared" si="2"/>
        <v>0</v>
      </c>
      <c r="O17" s="1" t="e">
        <f t="shared" si="3"/>
        <v>#DIV/0!</v>
      </c>
    </row>
    <row r="18" ht="17.5" customHeight="1" spans="1:15">
      <c r="A18" s="23">
        <v>2070901</v>
      </c>
      <c r="B18" s="135" t="s">
        <v>565</v>
      </c>
      <c r="C18" s="15"/>
      <c r="D18" s="15"/>
      <c r="E18" s="137"/>
      <c r="F18" s="15"/>
      <c r="G18" s="127"/>
      <c r="H18" s="138"/>
      <c r="I18" s="145"/>
      <c r="J18" s="137"/>
      <c r="L18" s="1">
        <f t="shared" si="0"/>
        <v>0</v>
      </c>
      <c r="M18" s="1" t="e">
        <f t="shared" si="1"/>
        <v>#DIV/0!</v>
      </c>
      <c r="N18" s="1">
        <f t="shared" si="2"/>
        <v>0</v>
      </c>
      <c r="O18" s="1" t="e">
        <f t="shared" si="3"/>
        <v>#DIV/0!</v>
      </c>
    </row>
    <row r="19" ht="17.5" customHeight="1" spans="1:15">
      <c r="A19" s="23">
        <v>2070999</v>
      </c>
      <c r="B19" s="135" t="s">
        <v>566</v>
      </c>
      <c r="C19" s="15"/>
      <c r="D19" s="15"/>
      <c r="E19" s="137"/>
      <c r="F19" s="15"/>
      <c r="G19" s="127"/>
      <c r="H19" s="138"/>
      <c r="I19" s="145"/>
      <c r="J19" s="137"/>
      <c r="L19" s="1">
        <f t="shared" si="0"/>
        <v>0</v>
      </c>
      <c r="M19" s="1" t="e">
        <f t="shared" si="1"/>
        <v>#DIV/0!</v>
      </c>
      <c r="N19" s="1">
        <f t="shared" si="2"/>
        <v>0</v>
      </c>
      <c r="O19" s="1" t="e">
        <f t="shared" si="3"/>
        <v>#DIV/0!</v>
      </c>
    </row>
    <row r="20" ht="17.5" customHeight="1" spans="1:15">
      <c r="A20" s="19">
        <v>212</v>
      </c>
      <c r="B20" s="129" t="s">
        <v>567</v>
      </c>
      <c r="C20" s="130">
        <f>C21+C37+C41+C42+C48+C52+C53+C62</f>
        <v>2689</v>
      </c>
      <c r="D20" s="130">
        <f>D21+D37+D41+D42+D48+D52+D53</f>
        <v>9544</v>
      </c>
      <c r="E20" s="131">
        <f t="shared" ref="E20:E22" si="4">D20/C20*100</f>
        <v>354.927482335441</v>
      </c>
      <c r="F20" s="130">
        <v>6838</v>
      </c>
      <c r="G20" s="132">
        <v>252.69770879527</v>
      </c>
      <c r="H20" s="130">
        <f>H21+H37+H41+H42+H48+H52+H53+H62</f>
        <v>5897.671279</v>
      </c>
      <c r="I20" s="144">
        <f t="shared" ref="I20:I22" si="5">H20-C20</f>
        <v>3208.671279</v>
      </c>
      <c r="J20" s="131">
        <f t="shared" ref="J20:J22" si="6">I20/C20*100</f>
        <v>119.325819226478</v>
      </c>
      <c r="K20" s="2">
        <f>K21+K37+K41+K42+K48+K52+K53</f>
        <v>2706</v>
      </c>
      <c r="L20" s="1">
        <f t="shared" si="0"/>
        <v>6838</v>
      </c>
      <c r="M20" s="1">
        <f t="shared" si="1"/>
        <v>252.69770879527</v>
      </c>
      <c r="N20" s="1">
        <f t="shared" si="2"/>
        <v>0</v>
      </c>
      <c r="O20" s="1">
        <f t="shared" si="3"/>
        <v>2.27373675443232e-13</v>
      </c>
    </row>
    <row r="21" ht="17.5" customHeight="1" spans="1:15">
      <c r="A21" s="23">
        <v>21208</v>
      </c>
      <c r="B21" s="135" t="s">
        <v>568</v>
      </c>
      <c r="C21" s="41">
        <f t="shared" ref="C21:H21" si="7">SUM(C22:C36)</f>
        <v>1871</v>
      </c>
      <c r="D21" s="41">
        <f t="shared" si="7"/>
        <v>7068</v>
      </c>
      <c r="E21" s="137">
        <f t="shared" si="4"/>
        <v>377.765900587921</v>
      </c>
      <c r="F21" s="41">
        <v>6077</v>
      </c>
      <c r="G21" s="139">
        <v>613.21897073663</v>
      </c>
      <c r="H21" s="41">
        <f t="shared" si="7"/>
        <v>3776.2665</v>
      </c>
      <c r="I21" s="145">
        <f t="shared" si="5"/>
        <v>1905.2665</v>
      </c>
      <c r="J21" s="137">
        <f t="shared" si="6"/>
        <v>101.831453768038</v>
      </c>
      <c r="K21" s="1">
        <f>K22+K23+K24+K25+K26+K29+K34+K35+K36</f>
        <v>991</v>
      </c>
      <c r="L21" s="1">
        <f t="shared" si="0"/>
        <v>6077</v>
      </c>
      <c r="M21" s="1">
        <f t="shared" si="1"/>
        <v>613.21897073663</v>
      </c>
      <c r="N21" s="1">
        <f t="shared" si="2"/>
        <v>0</v>
      </c>
      <c r="O21" s="1">
        <f t="shared" si="3"/>
        <v>0</v>
      </c>
    </row>
    <row r="22" ht="17.5" customHeight="1" spans="1:15">
      <c r="A22" s="23">
        <v>2120801</v>
      </c>
      <c r="B22" s="135" t="s">
        <v>569</v>
      </c>
      <c r="C22" s="41">
        <v>31</v>
      </c>
      <c r="D22" s="41">
        <v>326</v>
      </c>
      <c r="E22" s="137">
        <f t="shared" si="4"/>
        <v>1051.61290322581</v>
      </c>
      <c r="F22" s="41">
        <v>300</v>
      </c>
      <c r="G22" s="127">
        <v>1153.84615384615</v>
      </c>
      <c r="H22" s="41">
        <v>250</v>
      </c>
      <c r="I22" s="145">
        <f t="shared" si="5"/>
        <v>219</v>
      </c>
      <c r="J22" s="137">
        <f t="shared" si="6"/>
        <v>706.451612903226</v>
      </c>
      <c r="K22" s="1">
        <v>26</v>
      </c>
      <c r="L22" s="1">
        <f t="shared" si="0"/>
        <v>300</v>
      </c>
      <c r="M22" s="1">
        <f t="shared" si="1"/>
        <v>1153.84615384615</v>
      </c>
      <c r="N22" s="1">
        <f t="shared" si="2"/>
        <v>0</v>
      </c>
      <c r="O22" s="1">
        <f t="shared" si="3"/>
        <v>-3.86535248253495e-12</v>
      </c>
    </row>
    <row r="23" ht="17.5" customHeight="1" spans="1:15">
      <c r="A23" s="23">
        <v>2120802</v>
      </c>
      <c r="B23" s="135" t="s">
        <v>570</v>
      </c>
      <c r="C23" s="41"/>
      <c r="D23" s="41"/>
      <c r="E23" s="137"/>
      <c r="F23" s="41">
        <v>-20</v>
      </c>
      <c r="G23" s="139">
        <v>-100</v>
      </c>
      <c r="H23" s="41"/>
      <c r="I23" s="145"/>
      <c r="J23" s="137"/>
      <c r="K23" s="1">
        <v>20</v>
      </c>
      <c r="L23" s="1">
        <f t="shared" si="0"/>
        <v>-20</v>
      </c>
      <c r="M23" s="1">
        <f t="shared" si="1"/>
        <v>-100</v>
      </c>
      <c r="N23" s="1">
        <f t="shared" si="2"/>
        <v>0</v>
      </c>
      <c r="O23" s="1">
        <f t="shared" si="3"/>
        <v>0</v>
      </c>
    </row>
    <row r="24" ht="17.5" customHeight="1" spans="1:15">
      <c r="A24" s="23">
        <v>2120803</v>
      </c>
      <c r="B24" s="140" t="s">
        <v>571</v>
      </c>
      <c r="C24" s="41"/>
      <c r="D24" s="41">
        <v>192</v>
      </c>
      <c r="E24" s="137"/>
      <c r="F24" s="41">
        <v>-316</v>
      </c>
      <c r="G24" s="139">
        <v>-62.2047244094488</v>
      </c>
      <c r="H24" s="41">
        <v>50</v>
      </c>
      <c r="I24" s="145">
        <f t="shared" ref="I24:I29" si="8">H24-C24</f>
        <v>50</v>
      </c>
      <c r="J24" s="137"/>
      <c r="K24" s="1">
        <v>508</v>
      </c>
      <c r="L24" s="1">
        <f t="shared" si="0"/>
        <v>-316</v>
      </c>
      <c r="M24" s="1">
        <f t="shared" si="1"/>
        <v>-62.2047244094488</v>
      </c>
      <c r="N24" s="1">
        <f t="shared" si="2"/>
        <v>0</v>
      </c>
      <c r="O24" s="1">
        <f t="shared" si="3"/>
        <v>0</v>
      </c>
    </row>
    <row r="25" ht="17.5" customHeight="1" spans="1:15">
      <c r="A25" s="23">
        <v>2120804</v>
      </c>
      <c r="B25" s="135" t="s">
        <v>572</v>
      </c>
      <c r="C25" s="41"/>
      <c r="D25" s="41">
        <v>259</v>
      </c>
      <c r="E25" s="137"/>
      <c r="F25" s="41">
        <v>259</v>
      </c>
      <c r="G25" s="127"/>
      <c r="H25" s="41"/>
      <c r="I25" s="145"/>
      <c r="J25" s="137"/>
      <c r="K25" s="1">
        <v>0</v>
      </c>
      <c r="L25" s="1">
        <f t="shared" si="0"/>
        <v>259</v>
      </c>
      <c r="M25" s="1" t="e">
        <f t="shared" si="1"/>
        <v>#DIV/0!</v>
      </c>
      <c r="N25" s="1">
        <f t="shared" si="2"/>
        <v>0</v>
      </c>
      <c r="O25" s="1" t="e">
        <f t="shared" si="3"/>
        <v>#DIV/0!</v>
      </c>
    </row>
    <row r="26" ht="17.5" customHeight="1" spans="1:15">
      <c r="A26" s="23">
        <v>2120805</v>
      </c>
      <c r="B26" s="140" t="s">
        <v>573</v>
      </c>
      <c r="C26" s="41">
        <v>182</v>
      </c>
      <c r="D26" s="41">
        <v>252</v>
      </c>
      <c r="E26" s="137">
        <f>D26/C26*100</f>
        <v>138.461538461538</v>
      </c>
      <c r="F26" s="41">
        <v>154</v>
      </c>
      <c r="G26" s="127">
        <v>157.142857142857</v>
      </c>
      <c r="H26" s="41">
        <f>423.48+98</f>
        <v>521.48</v>
      </c>
      <c r="I26" s="145">
        <f t="shared" si="8"/>
        <v>339.48</v>
      </c>
      <c r="J26" s="137">
        <f>I26/C26*100</f>
        <v>186.527472527473</v>
      </c>
      <c r="K26" s="1">
        <v>98</v>
      </c>
      <c r="L26" s="1">
        <f t="shared" si="0"/>
        <v>154</v>
      </c>
      <c r="M26" s="1">
        <f t="shared" si="1"/>
        <v>157.142857142857</v>
      </c>
      <c r="N26" s="1">
        <f t="shared" si="2"/>
        <v>0</v>
      </c>
      <c r="O26" s="1">
        <f t="shared" si="3"/>
        <v>0</v>
      </c>
    </row>
    <row r="27" ht="17.5" customHeight="1" spans="1:15">
      <c r="A27" s="23" t="s">
        <v>574</v>
      </c>
      <c r="B27" s="140" t="s">
        <v>575</v>
      </c>
      <c r="C27" s="41"/>
      <c r="D27" s="41"/>
      <c r="E27" s="137"/>
      <c r="F27" s="41"/>
      <c r="G27" s="127"/>
      <c r="H27" s="41"/>
      <c r="I27" s="145"/>
      <c r="J27" s="137"/>
      <c r="L27" s="1">
        <f t="shared" si="0"/>
        <v>0</v>
      </c>
      <c r="M27" s="1" t="e">
        <f t="shared" si="1"/>
        <v>#DIV/0!</v>
      </c>
      <c r="N27" s="1">
        <f t="shared" si="2"/>
        <v>0</v>
      </c>
      <c r="O27" s="1" t="e">
        <f t="shared" si="3"/>
        <v>#DIV/0!</v>
      </c>
    </row>
    <row r="28" ht="17.5" customHeight="1" spans="1:15">
      <c r="A28" s="23" t="s">
        <v>576</v>
      </c>
      <c r="B28" s="140" t="s">
        <v>577</v>
      </c>
      <c r="C28" s="41"/>
      <c r="D28" s="41"/>
      <c r="E28" s="137"/>
      <c r="F28" s="41"/>
      <c r="G28" s="127"/>
      <c r="H28" s="41"/>
      <c r="I28" s="145"/>
      <c r="J28" s="137"/>
      <c r="L28" s="1">
        <f t="shared" si="0"/>
        <v>0</v>
      </c>
      <c r="M28" s="1" t="e">
        <f t="shared" si="1"/>
        <v>#DIV/0!</v>
      </c>
      <c r="N28" s="1">
        <f t="shared" si="2"/>
        <v>0</v>
      </c>
      <c r="O28" s="1" t="e">
        <f t="shared" si="3"/>
        <v>#DIV/0!</v>
      </c>
    </row>
    <row r="29" ht="17.5" customHeight="1" spans="1:15">
      <c r="A29" s="23" t="s">
        <v>578</v>
      </c>
      <c r="B29" s="140" t="s">
        <v>579</v>
      </c>
      <c r="C29" s="41">
        <v>81</v>
      </c>
      <c r="D29" s="41">
        <v>76</v>
      </c>
      <c r="E29" s="137">
        <f t="shared" ref="E29:E40" si="9">D29/C29*100</f>
        <v>93.8271604938272</v>
      </c>
      <c r="F29" s="41">
        <v>-2</v>
      </c>
      <c r="G29" s="127">
        <v>-2.56410256410256</v>
      </c>
      <c r="H29" s="41">
        <v>76</v>
      </c>
      <c r="I29" s="145">
        <f t="shared" si="8"/>
        <v>-5</v>
      </c>
      <c r="J29" s="137">
        <f t="shared" ref="J29:J40" si="10">I29/C29*100</f>
        <v>-6.17283950617284</v>
      </c>
      <c r="K29" s="1">
        <v>78</v>
      </c>
      <c r="L29" s="1">
        <f t="shared" si="0"/>
        <v>-2</v>
      </c>
      <c r="M29" s="1">
        <f t="shared" si="1"/>
        <v>-2.56410256410256</v>
      </c>
      <c r="N29" s="1">
        <f t="shared" si="2"/>
        <v>0</v>
      </c>
      <c r="O29" s="1">
        <f t="shared" si="3"/>
        <v>3.99680288865056e-15</v>
      </c>
    </row>
    <row r="30" ht="17.5" customHeight="1" spans="1:15">
      <c r="A30" s="23" t="s">
        <v>580</v>
      </c>
      <c r="B30" s="140" t="s">
        <v>581</v>
      </c>
      <c r="C30" s="41"/>
      <c r="D30" s="41"/>
      <c r="E30" s="137"/>
      <c r="F30" s="41"/>
      <c r="G30" s="127"/>
      <c r="H30" s="41"/>
      <c r="I30" s="145"/>
      <c r="J30" s="137"/>
      <c r="L30" s="1">
        <f t="shared" si="0"/>
        <v>0</v>
      </c>
      <c r="M30" s="1" t="e">
        <f t="shared" si="1"/>
        <v>#DIV/0!</v>
      </c>
      <c r="N30" s="1">
        <f t="shared" si="2"/>
        <v>0</v>
      </c>
      <c r="O30" s="1" t="e">
        <f t="shared" si="3"/>
        <v>#DIV/0!</v>
      </c>
    </row>
    <row r="31" ht="17.5" customHeight="1" spans="1:15">
      <c r="A31" s="23" t="s">
        <v>582</v>
      </c>
      <c r="B31" s="140" t="s">
        <v>583</v>
      </c>
      <c r="C31" s="41"/>
      <c r="D31" s="41"/>
      <c r="E31" s="137"/>
      <c r="F31" s="41"/>
      <c r="G31" s="127"/>
      <c r="H31" s="41"/>
      <c r="I31" s="145"/>
      <c r="J31" s="137"/>
      <c r="L31" s="1">
        <f t="shared" si="0"/>
        <v>0</v>
      </c>
      <c r="M31" s="1" t="e">
        <f t="shared" si="1"/>
        <v>#DIV/0!</v>
      </c>
      <c r="N31" s="1">
        <f t="shared" si="2"/>
        <v>0</v>
      </c>
      <c r="O31" s="1" t="e">
        <f t="shared" si="3"/>
        <v>#DIV/0!</v>
      </c>
    </row>
    <row r="32" ht="17.5" customHeight="1" spans="1:15">
      <c r="A32" s="23" t="s">
        <v>584</v>
      </c>
      <c r="B32" s="140" t="s">
        <v>585</v>
      </c>
      <c r="C32" s="41"/>
      <c r="D32" s="41"/>
      <c r="E32" s="137"/>
      <c r="F32" s="41"/>
      <c r="G32" s="127"/>
      <c r="H32" s="41"/>
      <c r="I32" s="145"/>
      <c r="J32" s="137"/>
      <c r="L32" s="1">
        <f t="shared" si="0"/>
        <v>0</v>
      </c>
      <c r="M32" s="1" t="e">
        <f t="shared" si="1"/>
        <v>#DIV/0!</v>
      </c>
      <c r="N32" s="1">
        <f t="shared" si="2"/>
        <v>0</v>
      </c>
      <c r="O32" s="1" t="e">
        <f t="shared" si="3"/>
        <v>#DIV/0!</v>
      </c>
    </row>
    <row r="33" ht="17.5" customHeight="1" spans="1:15">
      <c r="A33" s="23" t="s">
        <v>586</v>
      </c>
      <c r="B33" s="140" t="s">
        <v>587</v>
      </c>
      <c r="C33" s="41">
        <v>122</v>
      </c>
      <c r="D33" s="41"/>
      <c r="E33" s="137">
        <f t="shared" si="9"/>
        <v>0</v>
      </c>
      <c r="F33" s="41"/>
      <c r="G33" s="127"/>
      <c r="H33" s="41"/>
      <c r="I33" s="145"/>
      <c r="J33" s="137">
        <f t="shared" si="10"/>
        <v>0</v>
      </c>
      <c r="L33" s="1">
        <f t="shared" si="0"/>
        <v>0</v>
      </c>
      <c r="M33" s="1" t="e">
        <f t="shared" si="1"/>
        <v>#DIV/0!</v>
      </c>
      <c r="N33" s="1">
        <f t="shared" si="2"/>
        <v>0</v>
      </c>
      <c r="O33" s="1" t="e">
        <f t="shared" si="3"/>
        <v>#DIV/0!</v>
      </c>
    </row>
    <row r="34" ht="17.5" customHeight="1" spans="1:15">
      <c r="A34" s="23" t="s">
        <v>588</v>
      </c>
      <c r="B34" s="140" t="s">
        <v>589</v>
      </c>
      <c r="C34" s="41">
        <v>443</v>
      </c>
      <c r="D34" s="41">
        <v>3833</v>
      </c>
      <c r="E34" s="137">
        <f t="shared" si="9"/>
        <v>865.237020316027</v>
      </c>
      <c r="F34" s="41">
        <v>3810</v>
      </c>
      <c r="G34" s="127">
        <v>16565.2173913043</v>
      </c>
      <c r="H34" s="41">
        <v>1258.5565</v>
      </c>
      <c r="I34" s="145">
        <f t="shared" ref="I34:I40" si="11">H34-C34</f>
        <v>815.5565</v>
      </c>
      <c r="J34" s="137">
        <f t="shared" si="10"/>
        <v>184.098532731377</v>
      </c>
      <c r="K34" s="1">
        <v>23</v>
      </c>
      <c r="L34" s="1">
        <f t="shared" si="0"/>
        <v>3810</v>
      </c>
      <c r="M34" s="1">
        <f t="shared" si="1"/>
        <v>16565.2173913043</v>
      </c>
      <c r="N34" s="1">
        <f t="shared" si="2"/>
        <v>0</v>
      </c>
      <c r="O34" s="1">
        <f t="shared" si="3"/>
        <v>-4.72937244921923e-11</v>
      </c>
    </row>
    <row r="35" ht="17.5" customHeight="1" spans="1:15">
      <c r="A35" s="23" t="s">
        <v>590</v>
      </c>
      <c r="B35" s="140" t="s">
        <v>591</v>
      </c>
      <c r="C35" s="41">
        <v>13</v>
      </c>
      <c r="D35" s="41">
        <v>534</v>
      </c>
      <c r="E35" s="137">
        <f t="shared" si="9"/>
        <v>4107.69230769231</v>
      </c>
      <c r="F35" s="41">
        <v>454</v>
      </c>
      <c r="G35" s="127">
        <v>567.5</v>
      </c>
      <c r="H35" s="41">
        <v>8.88</v>
      </c>
      <c r="I35" s="145">
        <f t="shared" si="11"/>
        <v>-4.12</v>
      </c>
      <c r="J35" s="137">
        <f t="shared" si="10"/>
        <v>-31.6923076923077</v>
      </c>
      <c r="K35" s="1">
        <v>80</v>
      </c>
      <c r="L35" s="1">
        <f t="shared" si="0"/>
        <v>454</v>
      </c>
      <c r="M35" s="1">
        <f t="shared" si="1"/>
        <v>567.5</v>
      </c>
      <c r="N35" s="1">
        <f t="shared" si="2"/>
        <v>0</v>
      </c>
      <c r="O35" s="1">
        <f t="shared" si="3"/>
        <v>0</v>
      </c>
    </row>
    <row r="36" ht="17.5" customHeight="1" spans="1:15">
      <c r="A36" s="23">
        <v>2120899</v>
      </c>
      <c r="B36" s="135" t="s">
        <v>592</v>
      </c>
      <c r="C36" s="41">
        <v>999</v>
      </c>
      <c r="D36" s="41">
        <v>1596</v>
      </c>
      <c r="E36" s="137">
        <f t="shared" si="9"/>
        <v>159.75975975976</v>
      </c>
      <c r="F36" s="41">
        <v>1438</v>
      </c>
      <c r="G36" s="127">
        <v>910.126582278481</v>
      </c>
      <c r="H36" s="41">
        <v>1611.35</v>
      </c>
      <c r="I36" s="145">
        <f t="shared" si="11"/>
        <v>612.35</v>
      </c>
      <c r="J36" s="137">
        <f t="shared" si="10"/>
        <v>61.2962962962963</v>
      </c>
      <c r="K36" s="1">
        <v>158</v>
      </c>
      <c r="L36" s="1">
        <f t="shared" si="0"/>
        <v>1438</v>
      </c>
      <c r="M36" s="1">
        <f t="shared" si="1"/>
        <v>910.126582278481</v>
      </c>
      <c r="N36" s="1">
        <f t="shared" si="2"/>
        <v>0</v>
      </c>
      <c r="O36" s="1">
        <f t="shared" si="3"/>
        <v>0</v>
      </c>
    </row>
    <row r="37" ht="17.5" customHeight="1" spans="1:15">
      <c r="A37" s="23" t="s">
        <v>593</v>
      </c>
      <c r="B37" s="140" t="s">
        <v>594</v>
      </c>
      <c r="C37" s="41">
        <f t="shared" ref="C37:H37" si="12">SUM(C38:C40)</f>
        <v>294</v>
      </c>
      <c r="D37" s="41">
        <f t="shared" si="12"/>
        <v>23</v>
      </c>
      <c r="E37" s="137">
        <f t="shared" si="9"/>
        <v>7.82312925170068</v>
      </c>
      <c r="F37" s="41">
        <v>-215</v>
      </c>
      <c r="G37" s="139">
        <v>-90.3361344537815</v>
      </c>
      <c r="H37" s="41">
        <f t="shared" si="12"/>
        <v>107.877929</v>
      </c>
      <c r="I37" s="145">
        <f t="shared" si="11"/>
        <v>-186.122071</v>
      </c>
      <c r="J37" s="137">
        <f t="shared" si="10"/>
        <v>-63.3068268707483</v>
      </c>
      <c r="K37" s="2">
        <f>K38+K40</f>
        <v>238</v>
      </c>
      <c r="L37" s="1">
        <f t="shared" si="0"/>
        <v>-215</v>
      </c>
      <c r="M37" s="1">
        <f t="shared" si="1"/>
        <v>-90.3361344537815</v>
      </c>
      <c r="N37" s="1">
        <f t="shared" si="2"/>
        <v>0</v>
      </c>
      <c r="O37" s="1">
        <f t="shared" si="3"/>
        <v>0</v>
      </c>
    </row>
    <row r="38" ht="17.5" customHeight="1" spans="1:15">
      <c r="A38" s="23" t="s">
        <v>595</v>
      </c>
      <c r="B38" s="140" t="s">
        <v>569</v>
      </c>
      <c r="C38" s="41">
        <v>200</v>
      </c>
      <c r="D38" s="41"/>
      <c r="E38" s="137">
        <f t="shared" si="9"/>
        <v>0</v>
      </c>
      <c r="F38" s="41">
        <v>-218</v>
      </c>
      <c r="G38" s="127">
        <v>-100</v>
      </c>
      <c r="H38" s="41">
        <v>57.877929</v>
      </c>
      <c r="I38" s="145">
        <f t="shared" si="11"/>
        <v>-142.122071</v>
      </c>
      <c r="J38" s="137">
        <f t="shared" si="10"/>
        <v>-71.0610355</v>
      </c>
      <c r="K38" s="1">
        <v>218</v>
      </c>
      <c r="L38" s="1">
        <f t="shared" si="0"/>
        <v>-218</v>
      </c>
      <c r="M38" s="1">
        <f t="shared" si="1"/>
        <v>-100</v>
      </c>
      <c r="N38" s="1">
        <f t="shared" si="2"/>
        <v>0</v>
      </c>
      <c r="O38" s="1">
        <f t="shared" si="3"/>
        <v>0</v>
      </c>
    </row>
    <row r="39" ht="17.5" customHeight="1" spans="1:15">
      <c r="A39" s="23" t="s">
        <v>596</v>
      </c>
      <c r="B39" s="140" t="s">
        <v>570</v>
      </c>
      <c r="C39" s="41">
        <v>50</v>
      </c>
      <c r="D39" s="41"/>
      <c r="E39" s="137">
        <f t="shared" si="9"/>
        <v>0</v>
      </c>
      <c r="F39" s="41"/>
      <c r="G39" s="127"/>
      <c r="H39" s="41">
        <v>20</v>
      </c>
      <c r="I39" s="145">
        <f t="shared" si="11"/>
        <v>-30</v>
      </c>
      <c r="J39" s="137">
        <f t="shared" si="10"/>
        <v>-60</v>
      </c>
      <c r="K39" s="1">
        <v>0</v>
      </c>
      <c r="L39" s="1">
        <f t="shared" si="0"/>
        <v>0</v>
      </c>
      <c r="M39" s="1" t="e">
        <f t="shared" si="1"/>
        <v>#DIV/0!</v>
      </c>
      <c r="N39" s="1">
        <f t="shared" si="2"/>
        <v>0</v>
      </c>
      <c r="O39" s="1" t="e">
        <f t="shared" si="3"/>
        <v>#DIV/0!</v>
      </c>
    </row>
    <row r="40" ht="17.5" customHeight="1" spans="1:15">
      <c r="A40" s="23" t="s">
        <v>597</v>
      </c>
      <c r="B40" s="140" t="s">
        <v>598</v>
      </c>
      <c r="C40" s="41">
        <v>44</v>
      </c>
      <c r="D40" s="41">
        <v>23</v>
      </c>
      <c r="E40" s="137">
        <f t="shared" si="9"/>
        <v>52.2727272727273</v>
      </c>
      <c r="F40" s="41">
        <v>3</v>
      </c>
      <c r="G40" s="127">
        <v>15</v>
      </c>
      <c r="H40" s="41">
        <v>30</v>
      </c>
      <c r="I40" s="145">
        <f t="shared" si="11"/>
        <v>-14</v>
      </c>
      <c r="J40" s="137">
        <f t="shared" si="10"/>
        <v>-31.8181818181818</v>
      </c>
      <c r="K40" s="1">
        <v>20</v>
      </c>
      <c r="L40" s="1">
        <f t="shared" si="0"/>
        <v>3</v>
      </c>
      <c r="M40" s="1">
        <f t="shared" si="1"/>
        <v>15</v>
      </c>
      <c r="N40" s="1">
        <f t="shared" si="2"/>
        <v>0</v>
      </c>
      <c r="O40" s="1">
        <f t="shared" si="3"/>
        <v>0</v>
      </c>
    </row>
    <row r="41" ht="17.5" customHeight="1" spans="1:15">
      <c r="A41" s="23" t="s">
        <v>599</v>
      </c>
      <c r="B41" s="140" t="s">
        <v>600</v>
      </c>
      <c r="C41" s="41"/>
      <c r="D41" s="41"/>
      <c r="E41" s="137"/>
      <c r="F41" s="41"/>
      <c r="G41" s="127"/>
      <c r="H41" s="41">
        <v>121.52685</v>
      </c>
      <c r="I41" s="145"/>
      <c r="J41" s="137"/>
      <c r="L41" s="1">
        <f t="shared" si="0"/>
        <v>0</v>
      </c>
      <c r="M41" s="1" t="e">
        <f t="shared" si="1"/>
        <v>#DIV/0!</v>
      </c>
      <c r="N41" s="1">
        <f t="shared" si="2"/>
        <v>0</v>
      </c>
      <c r="O41" s="1" t="e">
        <f t="shared" si="3"/>
        <v>#DIV/0!</v>
      </c>
    </row>
    <row r="42" ht="17.5" customHeight="1" spans="1:15">
      <c r="A42" s="23" t="s">
        <v>601</v>
      </c>
      <c r="B42" s="140" t="s">
        <v>602</v>
      </c>
      <c r="C42" s="41">
        <f t="shared" ref="C42:H42" si="13">SUM(C43:C47)</f>
        <v>294</v>
      </c>
      <c r="D42" s="41">
        <f t="shared" si="13"/>
        <v>111</v>
      </c>
      <c r="E42" s="137">
        <f t="shared" ref="E42:E44" si="14">D42/C42*100</f>
        <v>37.7551020408163</v>
      </c>
      <c r="F42" s="41">
        <v>-140</v>
      </c>
      <c r="G42" s="139">
        <v>-55.7768924302789</v>
      </c>
      <c r="H42" s="41">
        <f t="shared" si="13"/>
        <v>220</v>
      </c>
      <c r="I42" s="145">
        <f>H42-C42</f>
        <v>-74</v>
      </c>
      <c r="J42" s="137">
        <f t="shared" ref="J42:J44" si="15">I42/C42*100</f>
        <v>-25.1700680272109</v>
      </c>
      <c r="K42" s="2">
        <f>K43+K44</f>
        <v>251</v>
      </c>
      <c r="L42" s="1">
        <f t="shared" si="0"/>
        <v>-140</v>
      </c>
      <c r="M42" s="1">
        <f t="shared" si="1"/>
        <v>-55.7768924302789</v>
      </c>
      <c r="N42" s="1">
        <f t="shared" si="2"/>
        <v>0</v>
      </c>
      <c r="O42" s="1">
        <f t="shared" si="3"/>
        <v>0</v>
      </c>
    </row>
    <row r="43" ht="17.5" customHeight="1" spans="1:15">
      <c r="A43" s="23" t="s">
        <v>603</v>
      </c>
      <c r="B43" s="140" t="s">
        <v>604</v>
      </c>
      <c r="C43" s="41">
        <v>120</v>
      </c>
      <c r="D43" s="41">
        <v>111</v>
      </c>
      <c r="E43" s="137">
        <f t="shared" si="14"/>
        <v>92.5</v>
      </c>
      <c r="F43" s="41">
        <v>-26</v>
      </c>
      <c r="G43" s="127">
        <v>-18.978102189781</v>
      </c>
      <c r="H43" s="41">
        <v>120</v>
      </c>
      <c r="I43" s="145"/>
      <c r="J43" s="137">
        <f t="shared" si="15"/>
        <v>0</v>
      </c>
      <c r="K43" s="1">
        <v>137</v>
      </c>
      <c r="L43" s="1">
        <f t="shared" si="0"/>
        <v>-26</v>
      </c>
      <c r="M43" s="1">
        <f t="shared" si="1"/>
        <v>-18.978102189781</v>
      </c>
      <c r="N43" s="1">
        <f t="shared" si="2"/>
        <v>0</v>
      </c>
      <c r="O43" s="1">
        <f t="shared" si="3"/>
        <v>0</v>
      </c>
    </row>
    <row r="44" ht="17.5" customHeight="1" spans="1:15">
      <c r="A44" s="23" t="s">
        <v>605</v>
      </c>
      <c r="B44" s="140" t="s">
        <v>606</v>
      </c>
      <c r="C44" s="41">
        <v>174</v>
      </c>
      <c r="D44" s="41"/>
      <c r="E44" s="137">
        <f t="shared" si="14"/>
        <v>0</v>
      </c>
      <c r="F44" s="41">
        <v>-114</v>
      </c>
      <c r="G44" s="127">
        <v>-100</v>
      </c>
      <c r="H44" s="41">
        <v>100</v>
      </c>
      <c r="I44" s="145">
        <f t="shared" ref="I44:I50" si="16">H44-C44</f>
        <v>-74</v>
      </c>
      <c r="J44" s="137">
        <f t="shared" si="15"/>
        <v>-42.5287356321839</v>
      </c>
      <c r="K44" s="1">
        <v>114</v>
      </c>
      <c r="L44" s="1">
        <f t="shared" si="0"/>
        <v>-114</v>
      </c>
      <c r="M44" s="1">
        <f t="shared" si="1"/>
        <v>-100</v>
      </c>
      <c r="N44" s="1">
        <f t="shared" si="2"/>
        <v>0</v>
      </c>
      <c r="O44" s="1">
        <f t="shared" si="3"/>
        <v>0</v>
      </c>
    </row>
    <row r="45" ht="17.5" customHeight="1" spans="1:15">
      <c r="A45" s="23" t="s">
        <v>607</v>
      </c>
      <c r="B45" s="140" t="s">
        <v>608</v>
      </c>
      <c r="C45" s="41"/>
      <c r="D45" s="41"/>
      <c r="E45" s="137"/>
      <c r="F45" s="41"/>
      <c r="G45" s="127"/>
      <c r="H45" s="41"/>
      <c r="I45" s="145"/>
      <c r="J45" s="137"/>
      <c r="L45" s="1">
        <f t="shared" si="0"/>
        <v>0</v>
      </c>
      <c r="M45" s="1" t="e">
        <f t="shared" si="1"/>
        <v>#DIV/0!</v>
      </c>
      <c r="N45" s="1">
        <f t="shared" si="2"/>
        <v>0</v>
      </c>
      <c r="O45" s="1" t="e">
        <f t="shared" si="3"/>
        <v>#DIV/0!</v>
      </c>
    </row>
    <row r="46" ht="17.5" customHeight="1" spans="1:15">
      <c r="A46" s="23" t="s">
        <v>609</v>
      </c>
      <c r="B46" s="140" t="s">
        <v>610</v>
      </c>
      <c r="C46" s="41"/>
      <c r="D46" s="41"/>
      <c r="E46" s="137"/>
      <c r="F46" s="41"/>
      <c r="G46" s="127"/>
      <c r="H46" s="41"/>
      <c r="I46" s="145"/>
      <c r="J46" s="137"/>
      <c r="L46" s="1">
        <f t="shared" si="0"/>
        <v>0</v>
      </c>
      <c r="M46" s="1" t="e">
        <f t="shared" si="1"/>
        <v>#DIV/0!</v>
      </c>
      <c r="N46" s="1">
        <f t="shared" si="2"/>
        <v>0</v>
      </c>
      <c r="O46" s="1" t="e">
        <f t="shared" si="3"/>
        <v>#DIV/0!</v>
      </c>
    </row>
    <row r="47" ht="17.5" customHeight="1" spans="1:15">
      <c r="A47" s="23" t="s">
        <v>611</v>
      </c>
      <c r="B47" s="140" t="s">
        <v>612</v>
      </c>
      <c r="C47" s="41"/>
      <c r="D47" s="41"/>
      <c r="E47" s="137"/>
      <c r="F47" s="41"/>
      <c r="G47" s="127"/>
      <c r="H47" s="41"/>
      <c r="I47" s="145"/>
      <c r="J47" s="137"/>
      <c r="L47" s="1">
        <f t="shared" si="0"/>
        <v>0</v>
      </c>
      <c r="M47" s="1" t="e">
        <f t="shared" si="1"/>
        <v>#DIV/0!</v>
      </c>
      <c r="N47" s="1">
        <f t="shared" si="2"/>
        <v>0</v>
      </c>
      <c r="O47" s="1" t="e">
        <f t="shared" si="3"/>
        <v>#DIV/0!</v>
      </c>
    </row>
    <row r="48" ht="17.5" customHeight="1" spans="1:15">
      <c r="A48" s="23" t="s">
        <v>613</v>
      </c>
      <c r="B48" s="140" t="s">
        <v>614</v>
      </c>
      <c r="C48" s="41"/>
      <c r="D48" s="41"/>
      <c r="E48" s="137"/>
      <c r="F48" s="41"/>
      <c r="G48" s="139"/>
      <c r="H48" s="41">
        <f>H49+H50</f>
        <v>500</v>
      </c>
      <c r="I48" s="145">
        <f t="shared" si="16"/>
        <v>500</v>
      </c>
      <c r="J48" s="137"/>
      <c r="L48" s="1">
        <f t="shared" si="0"/>
        <v>0</v>
      </c>
      <c r="M48" s="1" t="e">
        <f t="shared" si="1"/>
        <v>#DIV/0!</v>
      </c>
      <c r="N48" s="1">
        <f t="shared" si="2"/>
        <v>0</v>
      </c>
      <c r="O48" s="1" t="e">
        <f t="shared" si="3"/>
        <v>#DIV/0!</v>
      </c>
    </row>
    <row r="49" ht="17.5" customHeight="1" spans="1:15">
      <c r="A49" s="23" t="s">
        <v>615</v>
      </c>
      <c r="B49" s="140" t="s">
        <v>616</v>
      </c>
      <c r="C49" s="41"/>
      <c r="D49" s="41"/>
      <c r="E49" s="137"/>
      <c r="F49" s="41"/>
      <c r="G49" s="127"/>
      <c r="H49" s="41">
        <v>470</v>
      </c>
      <c r="I49" s="145">
        <f t="shared" si="16"/>
        <v>470</v>
      </c>
      <c r="J49" s="137"/>
      <c r="L49" s="1">
        <f t="shared" si="0"/>
        <v>0</v>
      </c>
      <c r="M49" s="1" t="e">
        <f t="shared" si="1"/>
        <v>#DIV/0!</v>
      </c>
      <c r="N49" s="1">
        <f t="shared" si="2"/>
        <v>0</v>
      </c>
      <c r="O49" s="1" t="e">
        <f t="shared" si="3"/>
        <v>#DIV/0!</v>
      </c>
    </row>
    <row r="50" ht="17.5" customHeight="1" spans="1:15">
      <c r="A50" s="23" t="s">
        <v>617</v>
      </c>
      <c r="B50" s="140" t="s">
        <v>618</v>
      </c>
      <c r="C50" s="41"/>
      <c r="D50" s="41"/>
      <c r="E50" s="137"/>
      <c r="F50" s="41"/>
      <c r="G50" s="127"/>
      <c r="H50" s="41">
        <v>30</v>
      </c>
      <c r="I50" s="145">
        <f t="shared" si="16"/>
        <v>30</v>
      </c>
      <c r="J50" s="137"/>
      <c r="L50" s="1">
        <f t="shared" si="0"/>
        <v>0</v>
      </c>
      <c r="M50" s="1" t="e">
        <f t="shared" si="1"/>
        <v>#DIV/0!</v>
      </c>
      <c r="N50" s="1">
        <f t="shared" si="2"/>
        <v>0</v>
      </c>
      <c r="O50" s="1" t="e">
        <f t="shared" si="3"/>
        <v>#DIV/0!</v>
      </c>
    </row>
    <row r="51" ht="17.5" customHeight="1" spans="1:15">
      <c r="A51" s="23" t="s">
        <v>619</v>
      </c>
      <c r="B51" s="140" t="s">
        <v>620</v>
      </c>
      <c r="C51" s="41"/>
      <c r="D51" s="41"/>
      <c r="E51" s="137"/>
      <c r="F51" s="41"/>
      <c r="G51" s="127"/>
      <c r="H51" s="41"/>
      <c r="I51" s="145"/>
      <c r="J51" s="137"/>
      <c r="L51" s="1">
        <f t="shared" si="0"/>
        <v>0</v>
      </c>
      <c r="M51" s="1" t="e">
        <f t="shared" si="1"/>
        <v>#DIV/0!</v>
      </c>
      <c r="N51" s="1">
        <f t="shared" si="2"/>
        <v>0</v>
      </c>
      <c r="O51" s="1" t="e">
        <f t="shared" si="3"/>
        <v>#DIV/0!</v>
      </c>
    </row>
    <row r="52" ht="17.5" customHeight="1" spans="1:15">
      <c r="A52" s="23">
        <v>21215</v>
      </c>
      <c r="B52" s="135" t="s">
        <v>621</v>
      </c>
      <c r="C52" s="15"/>
      <c r="D52" s="15"/>
      <c r="E52" s="137"/>
      <c r="F52" s="15"/>
      <c r="G52" s="127"/>
      <c r="H52" s="41"/>
      <c r="I52" s="145"/>
      <c r="J52" s="137"/>
      <c r="L52" s="1">
        <f t="shared" si="0"/>
        <v>0</v>
      </c>
      <c r="M52" s="1" t="e">
        <f t="shared" si="1"/>
        <v>#DIV/0!</v>
      </c>
      <c r="N52" s="1">
        <f t="shared" si="2"/>
        <v>0</v>
      </c>
      <c r="O52" s="1" t="e">
        <f t="shared" si="3"/>
        <v>#DIV/0!</v>
      </c>
    </row>
    <row r="53" ht="17.5" customHeight="1" spans="1:15">
      <c r="A53" s="23">
        <v>21219</v>
      </c>
      <c r="B53" s="135" t="s">
        <v>622</v>
      </c>
      <c r="C53" s="15">
        <f t="shared" ref="C53:H53" si="17">SUM(C54:C61)</f>
        <v>204</v>
      </c>
      <c r="D53" s="15">
        <f t="shared" si="17"/>
        <v>2342</v>
      </c>
      <c r="E53" s="137">
        <f>D53/C53*100</f>
        <v>1148.03921568627</v>
      </c>
      <c r="F53" s="15">
        <v>1116</v>
      </c>
      <c r="G53" s="127">
        <v>91.0277324632953</v>
      </c>
      <c r="H53" s="15">
        <f t="shared" si="17"/>
        <v>1172</v>
      </c>
      <c r="I53" s="145">
        <f>H53-C53</f>
        <v>968</v>
      </c>
      <c r="J53" s="137">
        <f>I53/C53*100</f>
        <v>474.509803921569</v>
      </c>
      <c r="K53" s="2">
        <f>K61</f>
        <v>1226</v>
      </c>
      <c r="L53" s="1">
        <f t="shared" si="0"/>
        <v>1116</v>
      </c>
      <c r="M53" s="1">
        <f t="shared" si="1"/>
        <v>91.0277324632953</v>
      </c>
      <c r="N53" s="1">
        <f t="shared" si="2"/>
        <v>0</v>
      </c>
      <c r="O53" s="1">
        <f t="shared" si="3"/>
        <v>0</v>
      </c>
    </row>
    <row r="54" s="1" customFormat="1" ht="17.5" customHeight="1" spans="1:15">
      <c r="A54" s="247" t="s">
        <v>623</v>
      </c>
      <c r="B54" s="140" t="s">
        <v>569</v>
      </c>
      <c r="C54" s="41"/>
      <c r="D54" s="41"/>
      <c r="E54" s="137"/>
      <c r="F54" s="41"/>
      <c r="G54" s="127"/>
      <c r="H54" s="41"/>
      <c r="I54" s="145"/>
      <c r="J54" s="137"/>
      <c r="L54" s="1">
        <f t="shared" si="0"/>
        <v>0</v>
      </c>
      <c r="M54" s="1" t="e">
        <f t="shared" si="1"/>
        <v>#DIV/0!</v>
      </c>
      <c r="N54" s="1">
        <f t="shared" si="2"/>
        <v>0</v>
      </c>
      <c r="O54" s="1" t="e">
        <f t="shared" si="3"/>
        <v>#DIV/0!</v>
      </c>
    </row>
    <row r="55" s="1" customFormat="1" ht="17.5" customHeight="1" spans="1:15">
      <c r="A55" s="247" t="s">
        <v>624</v>
      </c>
      <c r="B55" s="140" t="s">
        <v>570</v>
      </c>
      <c r="C55" s="41"/>
      <c r="D55" s="41"/>
      <c r="E55" s="137"/>
      <c r="F55" s="41"/>
      <c r="G55" s="127"/>
      <c r="H55" s="41"/>
      <c r="I55" s="145"/>
      <c r="J55" s="137"/>
      <c r="L55" s="1">
        <f t="shared" si="0"/>
        <v>0</v>
      </c>
      <c r="M55" s="1" t="e">
        <f t="shared" si="1"/>
        <v>#DIV/0!</v>
      </c>
      <c r="N55" s="1">
        <f t="shared" si="2"/>
        <v>0</v>
      </c>
      <c r="O55" s="1" t="e">
        <f t="shared" si="3"/>
        <v>#DIV/0!</v>
      </c>
    </row>
    <row r="56" s="1" customFormat="1" ht="17.5" customHeight="1" spans="1:15">
      <c r="A56" s="247" t="s">
        <v>625</v>
      </c>
      <c r="B56" s="140" t="s">
        <v>571</v>
      </c>
      <c r="C56" s="41"/>
      <c r="D56" s="41">
        <v>2048</v>
      </c>
      <c r="E56" s="137"/>
      <c r="F56" s="41">
        <v>2048</v>
      </c>
      <c r="G56" s="127"/>
      <c r="H56" s="41">
        <v>1000</v>
      </c>
      <c r="I56" s="145">
        <f>H56-C56</f>
        <v>1000</v>
      </c>
      <c r="J56" s="137"/>
      <c r="L56" s="1">
        <f t="shared" si="0"/>
        <v>2048</v>
      </c>
      <c r="M56" s="1" t="e">
        <f t="shared" si="1"/>
        <v>#DIV/0!</v>
      </c>
      <c r="N56" s="1">
        <f t="shared" si="2"/>
        <v>0</v>
      </c>
      <c r="O56" s="1" t="e">
        <f t="shared" si="3"/>
        <v>#DIV/0!</v>
      </c>
    </row>
    <row r="57" s="1" customFormat="1" ht="17.5" customHeight="1" spans="1:15">
      <c r="A57" s="247" t="s">
        <v>626</v>
      </c>
      <c r="B57" s="140" t="s">
        <v>572</v>
      </c>
      <c r="C57" s="41"/>
      <c r="D57" s="41"/>
      <c r="E57" s="137"/>
      <c r="F57" s="41"/>
      <c r="G57" s="127"/>
      <c r="H57" s="41"/>
      <c r="I57" s="145"/>
      <c r="J57" s="137"/>
      <c r="L57" s="1">
        <f t="shared" si="0"/>
        <v>0</v>
      </c>
      <c r="M57" s="1" t="e">
        <f t="shared" si="1"/>
        <v>#DIV/0!</v>
      </c>
      <c r="N57" s="1">
        <f t="shared" si="2"/>
        <v>0</v>
      </c>
      <c r="O57" s="1" t="e">
        <f t="shared" si="3"/>
        <v>#DIV/0!</v>
      </c>
    </row>
    <row r="58" s="1" customFormat="1" ht="17.5" customHeight="1" spans="1:15">
      <c r="A58" s="247" t="s">
        <v>627</v>
      </c>
      <c r="B58" s="140" t="s">
        <v>577</v>
      </c>
      <c r="C58" s="41"/>
      <c r="D58" s="41"/>
      <c r="E58" s="137"/>
      <c r="F58" s="41"/>
      <c r="G58" s="127"/>
      <c r="H58" s="41"/>
      <c r="I58" s="145"/>
      <c r="J58" s="137"/>
      <c r="L58" s="1">
        <f t="shared" si="0"/>
        <v>0</v>
      </c>
      <c r="M58" s="1" t="e">
        <f t="shared" si="1"/>
        <v>#DIV/0!</v>
      </c>
      <c r="N58" s="1">
        <f t="shared" si="2"/>
        <v>0</v>
      </c>
      <c r="O58" s="1" t="e">
        <f t="shared" si="3"/>
        <v>#DIV/0!</v>
      </c>
    </row>
    <row r="59" s="1" customFormat="1" ht="17.5" customHeight="1" spans="1:15">
      <c r="A59" s="23" t="s">
        <v>628</v>
      </c>
      <c r="B59" s="140" t="s">
        <v>581</v>
      </c>
      <c r="C59" s="41"/>
      <c r="D59" s="41"/>
      <c r="E59" s="137"/>
      <c r="F59" s="41"/>
      <c r="G59" s="127"/>
      <c r="H59" s="41"/>
      <c r="I59" s="145"/>
      <c r="J59" s="137"/>
      <c r="L59" s="1">
        <f t="shared" si="0"/>
        <v>0</v>
      </c>
      <c r="M59" s="1" t="e">
        <f t="shared" si="1"/>
        <v>#DIV/0!</v>
      </c>
      <c r="N59" s="1">
        <f t="shared" si="2"/>
        <v>0</v>
      </c>
      <c r="O59" s="1" t="e">
        <f t="shared" si="3"/>
        <v>#DIV/0!</v>
      </c>
    </row>
    <row r="60" s="1" customFormat="1" ht="17.5" customHeight="1" spans="1:15">
      <c r="A60" s="23" t="s">
        <v>629</v>
      </c>
      <c r="B60" s="140" t="s">
        <v>583</v>
      </c>
      <c r="C60" s="41"/>
      <c r="D60" s="41"/>
      <c r="E60" s="137"/>
      <c r="F60" s="41"/>
      <c r="G60" s="127"/>
      <c r="H60" s="41"/>
      <c r="I60" s="145"/>
      <c r="J60" s="137"/>
      <c r="L60" s="1">
        <f t="shared" si="0"/>
        <v>0</v>
      </c>
      <c r="M60" s="1" t="e">
        <f t="shared" si="1"/>
        <v>#DIV/0!</v>
      </c>
      <c r="N60" s="1">
        <f t="shared" si="2"/>
        <v>0</v>
      </c>
      <c r="O60" s="1" t="e">
        <f t="shared" si="3"/>
        <v>#DIV/0!</v>
      </c>
    </row>
    <row r="61" s="1" customFormat="1" ht="28" customHeight="1" spans="1:15">
      <c r="A61" s="23">
        <v>2121999</v>
      </c>
      <c r="B61" s="140" t="s">
        <v>630</v>
      </c>
      <c r="C61" s="41">
        <v>204</v>
      </c>
      <c r="D61" s="41">
        <v>294</v>
      </c>
      <c r="E61" s="137">
        <f t="shared" ref="E61:E63" si="18">D61/C61*100</f>
        <v>144.117647058824</v>
      </c>
      <c r="F61" s="41">
        <v>-932</v>
      </c>
      <c r="G61" s="127">
        <v>-76.0195758564437</v>
      </c>
      <c r="H61" s="41">
        <v>172</v>
      </c>
      <c r="I61" s="145">
        <f t="shared" ref="I61:I63" si="19">H61-C61</f>
        <v>-32</v>
      </c>
      <c r="J61" s="137">
        <f t="shared" ref="J61:J63" si="20">I61/C61*100</f>
        <v>-15.6862745098039</v>
      </c>
      <c r="K61" s="1">
        <v>1226</v>
      </c>
      <c r="L61" s="1">
        <f t="shared" si="0"/>
        <v>-932</v>
      </c>
      <c r="M61" s="1">
        <f t="shared" si="1"/>
        <v>-76.0195758564437</v>
      </c>
      <c r="N61" s="1">
        <f t="shared" si="2"/>
        <v>0</v>
      </c>
      <c r="O61" s="1">
        <f t="shared" si="3"/>
        <v>0</v>
      </c>
    </row>
    <row r="62" s="1" customFormat="1" ht="17.5" customHeight="1" spans="1:15">
      <c r="A62" s="23" t="s">
        <v>631</v>
      </c>
      <c r="B62" s="140" t="s">
        <v>556</v>
      </c>
      <c r="C62" s="41">
        <f>C63+C64</f>
        <v>26</v>
      </c>
      <c r="D62" s="41"/>
      <c r="E62" s="137">
        <f t="shared" si="18"/>
        <v>0</v>
      </c>
      <c r="F62" s="41"/>
      <c r="G62" s="139"/>
      <c r="H62" s="41"/>
      <c r="I62" s="145">
        <f t="shared" si="19"/>
        <v>-26</v>
      </c>
      <c r="J62" s="137">
        <f t="shared" si="20"/>
        <v>-100</v>
      </c>
      <c r="L62" s="1">
        <f t="shared" si="0"/>
        <v>0</v>
      </c>
      <c r="M62" s="1" t="e">
        <f t="shared" si="1"/>
        <v>#DIV/0!</v>
      </c>
      <c r="N62" s="1">
        <f t="shared" si="2"/>
        <v>0</v>
      </c>
      <c r="O62" s="1" t="e">
        <f t="shared" si="3"/>
        <v>#DIV/0!</v>
      </c>
    </row>
    <row r="63" s="1" customFormat="1" ht="17.5" customHeight="1" spans="1:15">
      <c r="A63" s="23" t="s">
        <v>632</v>
      </c>
      <c r="B63" s="140" t="s">
        <v>294</v>
      </c>
      <c r="C63" s="41">
        <v>26</v>
      </c>
      <c r="D63" s="41"/>
      <c r="E63" s="137">
        <f t="shared" si="18"/>
        <v>0</v>
      </c>
      <c r="F63" s="41"/>
      <c r="G63" s="139"/>
      <c r="H63" s="41"/>
      <c r="I63" s="145">
        <f t="shared" si="19"/>
        <v>-26</v>
      </c>
      <c r="J63" s="137">
        <f t="shared" si="20"/>
        <v>-100</v>
      </c>
      <c r="L63" s="1">
        <f t="shared" si="0"/>
        <v>0</v>
      </c>
      <c r="M63" s="1" t="e">
        <f t="shared" si="1"/>
        <v>#DIV/0!</v>
      </c>
      <c r="N63" s="1">
        <f t="shared" si="2"/>
        <v>0</v>
      </c>
      <c r="O63" s="1" t="e">
        <f t="shared" si="3"/>
        <v>#DIV/0!</v>
      </c>
    </row>
    <row r="64" s="1" customFormat="1" ht="17.5" customHeight="1" spans="1:15">
      <c r="A64" s="23" t="s">
        <v>633</v>
      </c>
      <c r="B64" s="140" t="s">
        <v>297</v>
      </c>
      <c r="C64" s="41"/>
      <c r="D64" s="41"/>
      <c r="E64" s="137"/>
      <c r="F64" s="41"/>
      <c r="G64" s="139"/>
      <c r="H64" s="41"/>
      <c r="I64" s="145"/>
      <c r="J64" s="137"/>
      <c r="L64" s="1">
        <f t="shared" si="0"/>
        <v>0</v>
      </c>
      <c r="M64" s="1" t="e">
        <f t="shared" si="1"/>
        <v>#DIV/0!</v>
      </c>
      <c r="N64" s="1">
        <f t="shared" si="2"/>
        <v>0</v>
      </c>
      <c r="O64" s="1" t="e">
        <f t="shared" si="3"/>
        <v>#DIV/0!</v>
      </c>
    </row>
    <row r="65" ht="17.5" customHeight="1" spans="1:15">
      <c r="A65" s="19">
        <v>213</v>
      </c>
      <c r="B65" s="129" t="s">
        <v>634</v>
      </c>
      <c r="C65" s="130">
        <f t="shared" ref="C65:H65" si="21">C66+C71+C73+C77</f>
        <v>1536</v>
      </c>
      <c r="D65" s="130">
        <f t="shared" si="21"/>
        <v>934</v>
      </c>
      <c r="E65" s="131">
        <f>D65/C65*100</f>
        <v>60.8072916666667</v>
      </c>
      <c r="F65" s="130">
        <v>177</v>
      </c>
      <c r="G65" s="132">
        <v>23.3817701453104</v>
      </c>
      <c r="H65" s="130">
        <f t="shared" si="21"/>
        <v>959.166414</v>
      </c>
      <c r="I65" s="144">
        <f t="shared" ref="I65:I67" si="22">H65-C65</f>
        <v>-576.833586</v>
      </c>
      <c r="J65" s="131">
        <f>I65/C65*100</f>
        <v>-37.554269921875</v>
      </c>
      <c r="K65" s="2">
        <f>K74+K75+K78</f>
        <v>757</v>
      </c>
      <c r="L65" s="1">
        <f t="shared" si="0"/>
        <v>177</v>
      </c>
      <c r="M65" s="1">
        <f t="shared" si="1"/>
        <v>23.3817701453104</v>
      </c>
      <c r="N65" s="1">
        <f t="shared" si="2"/>
        <v>0</v>
      </c>
      <c r="O65" s="1">
        <f t="shared" si="3"/>
        <v>-3.19744231092045e-14</v>
      </c>
    </row>
    <row r="66" ht="17.5" customHeight="1" spans="1:15">
      <c r="A66" s="23">
        <v>21366</v>
      </c>
      <c r="B66" s="135" t="s">
        <v>635</v>
      </c>
      <c r="C66" s="41"/>
      <c r="D66" s="41">
        <f>SUM(D67:D70)</f>
        <v>12</v>
      </c>
      <c r="E66" s="137"/>
      <c r="F66" s="41">
        <v>12</v>
      </c>
      <c r="G66" s="139"/>
      <c r="H66" s="41">
        <f>SUM(H67:H70)</f>
        <v>302</v>
      </c>
      <c r="I66" s="145">
        <f t="shared" si="22"/>
        <v>302</v>
      </c>
      <c r="J66" s="137"/>
      <c r="L66" s="1">
        <f t="shared" si="0"/>
        <v>12</v>
      </c>
      <c r="M66" s="1" t="e">
        <f t="shared" si="1"/>
        <v>#DIV/0!</v>
      </c>
      <c r="N66" s="1">
        <f t="shared" si="2"/>
        <v>0</v>
      </c>
      <c r="O66" s="1" t="e">
        <f t="shared" si="3"/>
        <v>#DIV/0!</v>
      </c>
    </row>
    <row r="67" ht="17.5" customHeight="1" spans="1:15">
      <c r="A67" s="23">
        <v>2136601</v>
      </c>
      <c r="B67" s="140" t="s">
        <v>636</v>
      </c>
      <c r="C67" s="41"/>
      <c r="D67" s="41">
        <v>12</v>
      </c>
      <c r="E67" s="137"/>
      <c r="F67" s="138">
        <v>12</v>
      </c>
      <c r="G67" s="139"/>
      <c r="H67" s="41">
        <v>302</v>
      </c>
      <c r="I67" s="145">
        <f t="shared" si="22"/>
        <v>302</v>
      </c>
      <c r="J67" s="137"/>
      <c r="L67" s="1">
        <f t="shared" si="0"/>
        <v>12</v>
      </c>
      <c r="M67" s="1" t="e">
        <f t="shared" si="1"/>
        <v>#DIV/0!</v>
      </c>
      <c r="N67" s="1">
        <f t="shared" si="2"/>
        <v>0</v>
      </c>
      <c r="O67" s="1" t="e">
        <f t="shared" si="3"/>
        <v>#DIV/0!</v>
      </c>
    </row>
    <row r="68" ht="17.5" customHeight="1" spans="1:15">
      <c r="A68" s="23" t="s">
        <v>637</v>
      </c>
      <c r="B68" s="140" t="s">
        <v>638</v>
      </c>
      <c r="C68" s="41"/>
      <c r="D68" s="41"/>
      <c r="E68" s="137"/>
      <c r="F68" s="138"/>
      <c r="G68" s="139"/>
      <c r="H68" s="41"/>
      <c r="I68" s="145"/>
      <c r="J68" s="137"/>
      <c r="L68" s="1">
        <f t="shared" si="0"/>
        <v>0</v>
      </c>
      <c r="M68" s="1" t="e">
        <f t="shared" si="1"/>
        <v>#DIV/0!</v>
      </c>
      <c r="N68" s="1">
        <f t="shared" si="2"/>
        <v>0</v>
      </c>
      <c r="O68" s="1" t="e">
        <f t="shared" si="3"/>
        <v>#DIV/0!</v>
      </c>
    </row>
    <row r="69" ht="17.5" customHeight="1" spans="1:15">
      <c r="A69" s="23" t="s">
        <v>639</v>
      </c>
      <c r="B69" s="140" t="s">
        <v>640</v>
      </c>
      <c r="C69" s="41"/>
      <c r="D69" s="41"/>
      <c r="E69" s="137"/>
      <c r="F69" s="138"/>
      <c r="G69" s="139"/>
      <c r="H69" s="41"/>
      <c r="I69" s="145"/>
      <c r="J69" s="137"/>
      <c r="L69" s="1">
        <f t="shared" si="0"/>
        <v>0</v>
      </c>
      <c r="M69" s="1" t="e">
        <f t="shared" si="1"/>
        <v>#DIV/0!</v>
      </c>
      <c r="N69" s="1">
        <f t="shared" si="2"/>
        <v>0</v>
      </c>
      <c r="O69" s="1" t="e">
        <f t="shared" si="3"/>
        <v>#DIV/0!</v>
      </c>
    </row>
    <row r="70" ht="17.5" customHeight="1" spans="1:15">
      <c r="A70" s="23">
        <v>2136699</v>
      </c>
      <c r="B70" s="135" t="s">
        <v>641</v>
      </c>
      <c r="C70" s="41"/>
      <c r="D70" s="41"/>
      <c r="E70" s="137"/>
      <c r="F70" s="138"/>
      <c r="G70" s="139"/>
      <c r="H70" s="41"/>
      <c r="I70" s="145"/>
      <c r="J70" s="137"/>
      <c r="L70" s="1">
        <f t="shared" si="0"/>
        <v>0</v>
      </c>
      <c r="M70" s="1" t="e">
        <f t="shared" si="1"/>
        <v>#DIV/0!</v>
      </c>
      <c r="N70" s="1">
        <f t="shared" si="2"/>
        <v>0</v>
      </c>
      <c r="O70" s="1" t="e">
        <f t="shared" si="3"/>
        <v>#DIV/0!</v>
      </c>
    </row>
    <row r="71" ht="17.5" customHeight="1" spans="1:15">
      <c r="A71" s="23">
        <v>21369</v>
      </c>
      <c r="B71" s="135" t="s">
        <v>642</v>
      </c>
      <c r="C71" s="41"/>
      <c r="D71" s="41"/>
      <c r="E71" s="137"/>
      <c r="F71" s="41"/>
      <c r="G71" s="139"/>
      <c r="H71" s="41"/>
      <c r="I71" s="145"/>
      <c r="J71" s="137"/>
      <c r="L71" s="1">
        <f t="shared" si="0"/>
        <v>0</v>
      </c>
      <c r="M71" s="1" t="e">
        <f t="shared" si="1"/>
        <v>#DIV/0!</v>
      </c>
      <c r="N71" s="1">
        <f t="shared" ref="N71:N134" si="23">F71-L71</f>
        <v>0</v>
      </c>
      <c r="O71" s="1" t="e">
        <f t="shared" ref="O71:O134" si="24">G71-M71</f>
        <v>#DIV/0!</v>
      </c>
    </row>
    <row r="72" ht="17.5" customHeight="1" spans="1:15">
      <c r="A72" s="23">
        <v>2136903</v>
      </c>
      <c r="B72" s="135" t="s">
        <v>643</v>
      </c>
      <c r="C72" s="41"/>
      <c r="D72" s="41"/>
      <c r="E72" s="137"/>
      <c r="F72" s="41"/>
      <c r="G72" s="139"/>
      <c r="H72" s="41"/>
      <c r="I72" s="145"/>
      <c r="J72" s="137"/>
      <c r="L72" s="1">
        <f t="shared" si="0"/>
        <v>0</v>
      </c>
      <c r="M72" s="1" t="e">
        <f t="shared" si="1"/>
        <v>#DIV/0!</v>
      </c>
      <c r="N72" s="1">
        <f t="shared" si="23"/>
        <v>0</v>
      </c>
      <c r="O72" s="1" t="e">
        <f t="shared" si="24"/>
        <v>#DIV/0!</v>
      </c>
    </row>
    <row r="73" ht="17.5" customHeight="1" spans="1:15">
      <c r="A73" s="23">
        <v>21372</v>
      </c>
      <c r="B73" s="135" t="s">
        <v>644</v>
      </c>
      <c r="C73" s="41">
        <f t="shared" ref="C73:H73" si="25">SUM(C74:C76)</f>
        <v>1528</v>
      </c>
      <c r="D73" s="41">
        <f t="shared" si="25"/>
        <v>914</v>
      </c>
      <c r="E73" s="137">
        <f t="shared" ref="E73:E75" si="26">D73/C73*100</f>
        <v>59.8167539267016</v>
      </c>
      <c r="F73" s="41">
        <v>182</v>
      </c>
      <c r="G73" s="139">
        <v>24.8633879781421</v>
      </c>
      <c r="H73" s="41">
        <f t="shared" si="25"/>
        <v>657.166414</v>
      </c>
      <c r="I73" s="145">
        <f t="shared" ref="I73:I78" si="27">H73-C73</f>
        <v>-870.833586</v>
      </c>
      <c r="J73" s="137">
        <f t="shared" ref="J73:J75" si="28">I73/C73*100</f>
        <v>-56.9917268324607</v>
      </c>
      <c r="K73" s="1">
        <f>K74+K75</f>
        <v>732</v>
      </c>
      <c r="L73" s="1">
        <f t="shared" ref="L73:L136" si="29">D73-K73</f>
        <v>182</v>
      </c>
      <c r="M73" s="1">
        <f t="shared" ref="M73:M136" si="30">L73/K73*100</f>
        <v>24.8633879781421</v>
      </c>
      <c r="N73" s="1">
        <f t="shared" si="23"/>
        <v>0</v>
      </c>
      <c r="O73" s="1">
        <f t="shared" si="24"/>
        <v>0</v>
      </c>
    </row>
    <row r="74" ht="17.5" customHeight="1" spans="1:15">
      <c r="A74" s="23" t="s">
        <v>645</v>
      </c>
      <c r="B74" s="140" t="s">
        <v>646</v>
      </c>
      <c r="C74" s="41">
        <v>41</v>
      </c>
      <c r="D74" s="41">
        <v>42</v>
      </c>
      <c r="E74" s="137">
        <f t="shared" si="26"/>
        <v>102.439024390244</v>
      </c>
      <c r="F74" s="41">
        <v>1</v>
      </c>
      <c r="G74" s="127">
        <v>2.4390243902439</v>
      </c>
      <c r="H74" s="41">
        <v>41.46</v>
      </c>
      <c r="I74" s="145"/>
      <c r="J74" s="137">
        <f t="shared" si="28"/>
        <v>0</v>
      </c>
      <c r="K74" s="1">
        <v>41</v>
      </c>
      <c r="L74" s="1">
        <f t="shared" si="29"/>
        <v>1</v>
      </c>
      <c r="M74" s="1">
        <f t="shared" si="30"/>
        <v>2.4390243902439</v>
      </c>
      <c r="N74" s="1">
        <f t="shared" si="23"/>
        <v>0</v>
      </c>
      <c r="O74" s="1">
        <f t="shared" si="24"/>
        <v>0</v>
      </c>
    </row>
    <row r="75" ht="17.5" customHeight="1" spans="1:15">
      <c r="A75" s="23">
        <v>2137202</v>
      </c>
      <c r="B75" s="135" t="s">
        <v>636</v>
      </c>
      <c r="C75" s="41">
        <v>1487</v>
      </c>
      <c r="D75" s="41">
        <v>872</v>
      </c>
      <c r="E75" s="137">
        <f t="shared" si="26"/>
        <v>58.6415601882986</v>
      </c>
      <c r="F75" s="41">
        <v>181</v>
      </c>
      <c r="G75" s="127">
        <v>26.1939218523878</v>
      </c>
      <c r="H75" s="41">
        <v>615.706414</v>
      </c>
      <c r="I75" s="145">
        <f t="shared" si="27"/>
        <v>-871.293586</v>
      </c>
      <c r="J75" s="137">
        <f t="shared" si="28"/>
        <v>-58.5940542030935</v>
      </c>
      <c r="K75" s="1">
        <v>691</v>
      </c>
      <c r="L75" s="1">
        <f t="shared" si="29"/>
        <v>181</v>
      </c>
      <c r="M75" s="1">
        <f t="shared" si="30"/>
        <v>26.1939218523878</v>
      </c>
      <c r="N75" s="1">
        <f t="shared" si="23"/>
        <v>0</v>
      </c>
      <c r="O75" s="1">
        <f t="shared" si="24"/>
        <v>-4.2632564145606e-14</v>
      </c>
    </row>
    <row r="76" ht="17.5" customHeight="1" spans="1:15">
      <c r="A76" s="23">
        <v>2137299</v>
      </c>
      <c r="B76" s="135" t="s">
        <v>647</v>
      </c>
      <c r="C76" s="41"/>
      <c r="D76" s="138"/>
      <c r="E76" s="137"/>
      <c r="F76" s="138"/>
      <c r="G76" s="127"/>
      <c r="H76" s="15"/>
      <c r="I76" s="145"/>
      <c r="J76" s="137"/>
      <c r="L76" s="1">
        <f t="shared" si="29"/>
        <v>0</v>
      </c>
      <c r="M76" s="1" t="e">
        <f t="shared" si="30"/>
        <v>#DIV/0!</v>
      </c>
      <c r="N76" s="1">
        <f t="shared" si="23"/>
        <v>0</v>
      </c>
      <c r="O76" s="1" t="e">
        <f t="shared" si="24"/>
        <v>#DIV/0!</v>
      </c>
    </row>
    <row r="77" ht="17.5" customHeight="1" spans="1:15">
      <c r="A77" s="23">
        <v>21373</v>
      </c>
      <c r="B77" s="135" t="s">
        <v>648</v>
      </c>
      <c r="C77" s="41">
        <f>C78+C79</f>
        <v>8</v>
      </c>
      <c r="D77" s="41">
        <f>D78+D79</f>
        <v>8</v>
      </c>
      <c r="E77" s="137">
        <f>D77/C77*100</f>
        <v>100</v>
      </c>
      <c r="F77" s="41">
        <v>-17</v>
      </c>
      <c r="G77" s="139">
        <v>-68</v>
      </c>
      <c r="H77" s="41"/>
      <c r="I77" s="145">
        <f t="shared" si="27"/>
        <v>-8</v>
      </c>
      <c r="J77" s="137">
        <f>I77/C77*100</f>
        <v>-100</v>
      </c>
      <c r="K77" s="1">
        <f>K78</f>
        <v>25</v>
      </c>
      <c r="L77" s="1">
        <f t="shared" si="29"/>
        <v>-17</v>
      </c>
      <c r="M77" s="1">
        <f t="shared" si="30"/>
        <v>-68</v>
      </c>
      <c r="N77" s="1">
        <f t="shared" si="23"/>
        <v>0</v>
      </c>
      <c r="O77" s="1">
        <f t="shared" si="24"/>
        <v>0</v>
      </c>
    </row>
    <row r="78" ht="17.5" customHeight="1" spans="1:15">
      <c r="A78" s="23" t="s">
        <v>649</v>
      </c>
      <c r="B78" s="140" t="s">
        <v>636</v>
      </c>
      <c r="C78" s="41">
        <v>8</v>
      </c>
      <c r="D78" s="15">
        <v>8</v>
      </c>
      <c r="E78" s="137">
        <f>D78/C78*100</f>
        <v>100</v>
      </c>
      <c r="F78" s="15">
        <v>-17</v>
      </c>
      <c r="G78" s="127">
        <v>-68</v>
      </c>
      <c r="H78" s="15"/>
      <c r="I78" s="145">
        <f t="shared" si="27"/>
        <v>-8</v>
      </c>
      <c r="J78" s="137">
        <f>I78/C78*100</f>
        <v>-100</v>
      </c>
      <c r="K78" s="1">
        <v>25</v>
      </c>
      <c r="L78" s="1">
        <f t="shared" si="29"/>
        <v>-17</v>
      </c>
      <c r="M78" s="1">
        <f t="shared" si="30"/>
        <v>-68</v>
      </c>
      <c r="N78" s="1">
        <f t="shared" si="23"/>
        <v>0</v>
      </c>
      <c r="O78" s="1">
        <f t="shared" si="24"/>
        <v>0</v>
      </c>
    </row>
    <row r="79" ht="17.5" customHeight="1" spans="1:15">
      <c r="A79" s="23">
        <v>2137399</v>
      </c>
      <c r="B79" s="135" t="s">
        <v>650</v>
      </c>
      <c r="C79" s="41"/>
      <c r="D79" s="15"/>
      <c r="E79" s="137"/>
      <c r="F79" s="15"/>
      <c r="G79" s="127"/>
      <c r="H79" s="15"/>
      <c r="I79" s="145"/>
      <c r="J79" s="137"/>
      <c r="L79" s="1">
        <f t="shared" si="29"/>
        <v>0</v>
      </c>
      <c r="M79" s="1" t="e">
        <f t="shared" si="30"/>
        <v>#DIV/0!</v>
      </c>
      <c r="N79" s="1">
        <f t="shared" si="23"/>
        <v>0</v>
      </c>
      <c r="O79" s="1" t="e">
        <f t="shared" si="24"/>
        <v>#DIV/0!</v>
      </c>
    </row>
    <row r="80" ht="17.5" customHeight="1" spans="1:15">
      <c r="A80" s="19">
        <v>214</v>
      </c>
      <c r="B80" s="129" t="s">
        <v>651</v>
      </c>
      <c r="C80" s="130"/>
      <c r="D80" s="130"/>
      <c r="E80" s="131"/>
      <c r="F80" s="130"/>
      <c r="G80" s="132"/>
      <c r="H80" s="130"/>
      <c r="I80" s="144"/>
      <c r="J80" s="131"/>
      <c r="L80" s="1">
        <f t="shared" si="29"/>
        <v>0</v>
      </c>
      <c r="M80" s="1" t="e">
        <f t="shared" si="30"/>
        <v>#DIV/0!</v>
      </c>
      <c r="N80" s="1">
        <f t="shared" si="23"/>
        <v>0</v>
      </c>
      <c r="O80" s="1" t="e">
        <f t="shared" si="24"/>
        <v>#DIV/0!</v>
      </c>
    </row>
    <row r="81" ht="17.5" customHeight="1" spans="1:15">
      <c r="A81" s="23">
        <v>21462</v>
      </c>
      <c r="B81" s="135" t="s">
        <v>652</v>
      </c>
      <c r="C81" s="41"/>
      <c r="D81" s="41"/>
      <c r="E81" s="137"/>
      <c r="F81" s="41"/>
      <c r="G81" s="139"/>
      <c r="H81" s="41"/>
      <c r="I81" s="145"/>
      <c r="J81" s="137"/>
      <c r="L81" s="1">
        <f t="shared" si="29"/>
        <v>0</v>
      </c>
      <c r="M81" s="1" t="e">
        <f t="shared" si="30"/>
        <v>#DIV/0!</v>
      </c>
      <c r="N81" s="1">
        <f t="shared" si="23"/>
        <v>0</v>
      </c>
      <c r="O81" s="1" t="e">
        <f t="shared" si="24"/>
        <v>#DIV/0!</v>
      </c>
    </row>
    <row r="82" ht="17.5" customHeight="1" spans="1:15">
      <c r="A82" s="23">
        <v>2146201</v>
      </c>
      <c r="B82" s="135" t="s">
        <v>653</v>
      </c>
      <c r="C82" s="41"/>
      <c r="D82" s="41"/>
      <c r="E82" s="137"/>
      <c r="F82" s="41"/>
      <c r="G82" s="139"/>
      <c r="H82" s="41"/>
      <c r="I82" s="145"/>
      <c r="J82" s="137"/>
      <c r="L82" s="1">
        <f t="shared" si="29"/>
        <v>0</v>
      </c>
      <c r="M82" s="1" t="e">
        <f t="shared" si="30"/>
        <v>#DIV/0!</v>
      </c>
      <c r="N82" s="1">
        <f t="shared" si="23"/>
        <v>0</v>
      </c>
      <c r="O82" s="1" t="e">
        <f t="shared" si="24"/>
        <v>#DIV/0!</v>
      </c>
    </row>
    <row r="83" ht="17.5" customHeight="1" spans="1:15">
      <c r="A83" s="23">
        <v>21469</v>
      </c>
      <c r="B83" s="135" t="s">
        <v>654</v>
      </c>
      <c r="C83" s="41"/>
      <c r="D83" s="41"/>
      <c r="E83" s="137"/>
      <c r="F83" s="41"/>
      <c r="G83" s="139"/>
      <c r="H83" s="41"/>
      <c r="I83" s="145"/>
      <c r="J83" s="137"/>
      <c r="L83" s="1">
        <f t="shared" si="29"/>
        <v>0</v>
      </c>
      <c r="M83" s="1" t="e">
        <f t="shared" si="30"/>
        <v>#DIV/0!</v>
      </c>
      <c r="N83" s="1">
        <f t="shared" si="23"/>
        <v>0</v>
      </c>
      <c r="O83" s="1" t="e">
        <f t="shared" si="24"/>
        <v>#DIV/0!</v>
      </c>
    </row>
    <row r="84" ht="17.5" customHeight="1" spans="1:15">
      <c r="A84" s="23">
        <v>2146901</v>
      </c>
      <c r="B84" s="135" t="s">
        <v>655</v>
      </c>
      <c r="C84" s="41"/>
      <c r="D84" s="41"/>
      <c r="E84" s="137"/>
      <c r="F84" s="41"/>
      <c r="G84" s="139"/>
      <c r="H84" s="41"/>
      <c r="I84" s="145"/>
      <c r="J84" s="137"/>
      <c r="L84" s="1">
        <f t="shared" si="29"/>
        <v>0</v>
      </c>
      <c r="M84" s="1" t="e">
        <f t="shared" si="30"/>
        <v>#DIV/0!</v>
      </c>
      <c r="N84" s="1">
        <f t="shared" si="23"/>
        <v>0</v>
      </c>
      <c r="O84" s="1" t="e">
        <f t="shared" si="24"/>
        <v>#DIV/0!</v>
      </c>
    </row>
    <row r="85" ht="17.5" customHeight="1" spans="1:15">
      <c r="A85" s="23">
        <v>2146904</v>
      </c>
      <c r="B85" s="135" t="s">
        <v>656</v>
      </c>
      <c r="C85" s="41"/>
      <c r="D85" s="41"/>
      <c r="E85" s="137"/>
      <c r="F85" s="41"/>
      <c r="G85" s="139"/>
      <c r="H85" s="15"/>
      <c r="I85" s="145"/>
      <c r="J85" s="137"/>
      <c r="L85" s="1">
        <f t="shared" si="29"/>
        <v>0</v>
      </c>
      <c r="M85" s="1" t="e">
        <f t="shared" si="30"/>
        <v>#DIV/0!</v>
      </c>
      <c r="N85" s="1">
        <f t="shared" si="23"/>
        <v>0</v>
      </c>
      <c r="O85" s="1" t="e">
        <f t="shared" si="24"/>
        <v>#DIV/0!</v>
      </c>
    </row>
    <row r="86" ht="17.95" customHeight="1" spans="1:15">
      <c r="A86" s="23">
        <v>2146999</v>
      </c>
      <c r="B86" s="135" t="s">
        <v>657</v>
      </c>
      <c r="C86" s="41"/>
      <c r="D86" s="41"/>
      <c r="E86" s="137"/>
      <c r="F86" s="41"/>
      <c r="G86" s="127"/>
      <c r="H86" s="15"/>
      <c r="I86" s="145"/>
      <c r="J86" s="137"/>
      <c r="L86" s="1">
        <f t="shared" si="29"/>
        <v>0</v>
      </c>
      <c r="M86" s="1" t="e">
        <f t="shared" si="30"/>
        <v>#DIV/0!</v>
      </c>
      <c r="N86" s="1">
        <f t="shared" si="23"/>
        <v>0</v>
      </c>
      <c r="O86" s="1" t="e">
        <f t="shared" si="24"/>
        <v>#DIV/0!</v>
      </c>
    </row>
    <row r="87" ht="17.5" customHeight="1" spans="1:15">
      <c r="A87" s="23">
        <v>21471</v>
      </c>
      <c r="B87" s="135" t="s">
        <v>658</v>
      </c>
      <c r="C87" s="41"/>
      <c r="D87" s="41"/>
      <c r="E87" s="137"/>
      <c r="F87" s="41"/>
      <c r="G87" s="139"/>
      <c r="H87" s="15"/>
      <c r="I87" s="145"/>
      <c r="J87" s="137"/>
      <c r="L87" s="1">
        <f t="shared" si="29"/>
        <v>0</v>
      </c>
      <c r="M87" s="1" t="e">
        <f t="shared" si="30"/>
        <v>#DIV/0!</v>
      </c>
      <c r="N87" s="1">
        <f t="shared" si="23"/>
        <v>0</v>
      </c>
      <c r="O87" s="1" t="e">
        <f t="shared" si="24"/>
        <v>#DIV/0!</v>
      </c>
    </row>
    <row r="88" ht="17.5" customHeight="1" spans="1:15">
      <c r="A88" s="23">
        <v>2147101</v>
      </c>
      <c r="B88" s="135" t="s">
        <v>659</v>
      </c>
      <c r="C88" s="41"/>
      <c r="D88" s="41"/>
      <c r="E88" s="137"/>
      <c r="F88" s="41"/>
      <c r="G88" s="139"/>
      <c r="H88" s="15"/>
      <c r="I88" s="145"/>
      <c r="J88" s="137"/>
      <c r="L88" s="1">
        <f t="shared" si="29"/>
        <v>0</v>
      </c>
      <c r="M88" s="1" t="e">
        <f t="shared" si="30"/>
        <v>#DIV/0!</v>
      </c>
      <c r="N88" s="1">
        <f t="shared" si="23"/>
        <v>0</v>
      </c>
      <c r="O88" s="1" t="e">
        <f t="shared" si="24"/>
        <v>#DIV/0!</v>
      </c>
    </row>
    <row r="89" ht="17.5" customHeight="1" spans="1:15">
      <c r="A89" s="23">
        <v>21498</v>
      </c>
      <c r="B89" s="135" t="s">
        <v>660</v>
      </c>
      <c r="C89" s="15"/>
      <c r="D89" s="41"/>
      <c r="E89" s="137"/>
      <c r="F89" s="41"/>
      <c r="G89" s="127"/>
      <c r="H89" s="15"/>
      <c r="I89" s="145"/>
      <c r="J89" s="137"/>
      <c r="L89" s="1">
        <f t="shared" si="29"/>
        <v>0</v>
      </c>
      <c r="M89" s="1" t="e">
        <f t="shared" si="30"/>
        <v>#DIV/0!</v>
      </c>
      <c r="N89" s="1">
        <f t="shared" si="23"/>
        <v>0</v>
      </c>
      <c r="O89" s="1" t="e">
        <f t="shared" si="24"/>
        <v>#DIV/0!</v>
      </c>
    </row>
    <row r="90" ht="17.5" customHeight="1" spans="1:15">
      <c r="A90" s="19">
        <v>215</v>
      </c>
      <c r="B90" s="129" t="s">
        <v>661</v>
      </c>
      <c r="C90" s="130"/>
      <c r="D90" s="130">
        <f>SUM(D91:D93)</f>
        <v>68</v>
      </c>
      <c r="E90" s="131"/>
      <c r="F90" s="130">
        <v>68</v>
      </c>
      <c r="G90" s="132"/>
      <c r="H90" s="130">
        <f>SUM(H91:H93)</f>
        <v>223</v>
      </c>
      <c r="I90" s="144">
        <f t="shared" ref="I90:I94" si="31">H90-C90</f>
        <v>223</v>
      </c>
      <c r="J90" s="131"/>
      <c r="L90" s="1">
        <f t="shared" si="29"/>
        <v>68</v>
      </c>
      <c r="M90" s="1" t="e">
        <f t="shared" si="30"/>
        <v>#DIV/0!</v>
      </c>
      <c r="N90" s="1">
        <f t="shared" si="23"/>
        <v>0</v>
      </c>
      <c r="O90" s="1" t="e">
        <f t="shared" si="24"/>
        <v>#DIV/0!</v>
      </c>
    </row>
    <row r="91" ht="17.5" customHeight="1" spans="1:15">
      <c r="A91" s="23">
        <v>21562</v>
      </c>
      <c r="B91" s="135" t="s">
        <v>662</v>
      </c>
      <c r="C91" s="41"/>
      <c r="D91" s="41"/>
      <c r="E91" s="137"/>
      <c r="F91" s="41"/>
      <c r="G91" s="139"/>
      <c r="H91" s="41"/>
      <c r="I91" s="145"/>
      <c r="J91" s="137"/>
      <c r="L91" s="1">
        <f t="shared" si="29"/>
        <v>0</v>
      </c>
      <c r="M91" s="1" t="e">
        <f t="shared" si="30"/>
        <v>#DIV/0!</v>
      </c>
      <c r="N91" s="1">
        <f t="shared" si="23"/>
        <v>0</v>
      </c>
      <c r="O91" s="1" t="e">
        <f t="shared" si="24"/>
        <v>#DIV/0!</v>
      </c>
    </row>
    <row r="92" ht="17.5" customHeight="1" spans="1:15">
      <c r="A92" s="23">
        <v>2156202</v>
      </c>
      <c r="B92" s="135" t="s">
        <v>663</v>
      </c>
      <c r="C92" s="41"/>
      <c r="D92" s="41"/>
      <c r="E92" s="137"/>
      <c r="F92" s="41"/>
      <c r="G92" s="139"/>
      <c r="H92" s="41"/>
      <c r="I92" s="145"/>
      <c r="J92" s="137"/>
      <c r="L92" s="1">
        <f t="shared" si="29"/>
        <v>0</v>
      </c>
      <c r="M92" s="1" t="e">
        <f t="shared" si="30"/>
        <v>#DIV/0!</v>
      </c>
      <c r="N92" s="1">
        <f t="shared" si="23"/>
        <v>0</v>
      </c>
      <c r="O92" s="1" t="e">
        <f t="shared" si="24"/>
        <v>#DIV/0!</v>
      </c>
    </row>
    <row r="93" ht="17.5" customHeight="1" spans="1:15">
      <c r="A93" s="23">
        <v>21598</v>
      </c>
      <c r="B93" s="135" t="s">
        <v>556</v>
      </c>
      <c r="C93" s="15"/>
      <c r="D93" s="41">
        <v>68</v>
      </c>
      <c r="E93" s="137"/>
      <c r="F93" s="41">
        <v>68</v>
      </c>
      <c r="G93" s="127"/>
      <c r="H93" s="41">
        <v>223</v>
      </c>
      <c r="I93" s="145">
        <f t="shared" si="31"/>
        <v>223</v>
      </c>
      <c r="J93" s="137"/>
      <c r="L93" s="1">
        <f t="shared" si="29"/>
        <v>68</v>
      </c>
      <c r="M93" s="1" t="e">
        <f t="shared" si="30"/>
        <v>#DIV/0!</v>
      </c>
      <c r="N93" s="1">
        <f t="shared" si="23"/>
        <v>0</v>
      </c>
      <c r="O93" s="1" t="e">
        <f t="shared" si="24"/>
        <v>#DIV/0!</v>
      </c>
    </row>
    <row r="94" ht="17.5" customHeight="1" spans="1:15">
      <c r="A94" s="19">
        <v>229</v>
      </c>
      <c r="B94" s="129" t="s">
        <v>664</v>
      </c>
      <c r="C94" s="130">
        <f t="shared" ref="C94:H94" si="32">C95+C106+C99</f>
        <v>1680</v>
      </c>
      <c r="D94" s="130">
        <f t="shared" si="32"/>
        <v>3551</v>
      </c>
      <c r="E94" s="131">
        <f t="shared" ref="E94:E96" si="33">D94/C94*100</f>
        <v>211.369047619048</v>
      </c>
      <c r="F94" s="130">
        <v>3551</v>
      </c>
      <c r="G94" s="132"/>
      <c r="H94" s="130">
        <f t="shared" si="32"/>
        <v>2140.572256</v>
      </c>
      <c r="I94" s="144">
        <f t="shared" si="31"/>
        <v>460.572256</v>
      </c>
      <c r="J94" s="131">
        <f t="shared" ref="J94:J96" si="34">I94/C94*100</f>
        <v>27.4150152380952</v>
      </c>
      <c r="L94" s="1">
        <f t="shared" si="29"/>
        <v>3551</v>
      </c>
      <c r="M94" s="1" t="e">
        <f t="shared" si="30"/>
        <v>#DIV/0!</v>
      </c>
      <c r="N94" s="1">
        <f t="shared" si="23"/>
        <v>0</v>
      </c>
      <c r="O94" s="1" t="e">
        <f t="shared" si="24"/>
        <v>#DIV/0!</v>
      </c>
    </row>
    <row r="95" ht="17.5" customHeight="1" spans="1:15">
      <c r="A95" s="23">
        <v>22904</v>
      </c>
      <c r="B95" s="135" t="s">
        <v>665</v>
      </c>
      <c r="C95" s="41">
        <f t="shared" ref="C95:H95" si="35">SUM(C96:C98)</f>
        <v>108</v>
      </c>
      <c r="D95" s="41">
        <f t="shared" si="35"/>
        <v>2297</v>
      </c>
      <c r="E95" s="137">
        <f t="shared" si="33"/>
        <v>2126.85185185185</v>
      </c>
      <c r="F95" s="41">
        <v>2297</v>
      </c>
      <c r="G95" s="139"/>
      <c r="H95" s="41">
        <f t="shared" si="35"/>
        <v>108.35921</v>
      </c>
      <c r="I95" s="145"/>
      <c r="J95" s="137">
        <f t="shared" si="34"/>
        <v>0</v>
      </c>
      <c r="L95" s="1">
        <f t="shared" si="29"/>
        <v>2297</v>
      </c>
      <c r="M95" s="1" t="e">
        <f t="shared" si="30"/>
        <v>#DIV/0!</v>
      </c>
      <c r="N95" s="1">
        <f t="shared" si="23"/>
        <v>0</v>
      </c>
      <c r="O95" s="1" t="e">
        <f t="shared" si="24"/>
        <v>#DIV/0!</v>
      </c>
    </row>
    <row r="96" ht="17.5" customHeight="1" spans="1:15">
      <c r="A96" s="23">
        <v>2290401</v>
      </c>
      <c r="B96" s="135" t="s">
        <v>666</v>
      </c>
      <c r="C96" s="15">
        <v>108</v>
      </c>
      <c r="D96" s="41"/>
      <c r="E96" s="137">
        <f t="shared" si="33"/>
        <v>0</v>
      </c>
      <c r="F96" s="41"/>
      <c r="G96" s="139"/>
      <c r="H96" s="147">
        <v>108.35921</v>
      </c>
      <c r="I96" s="145"/>
      <c r="J96" s="137">
        <f t="shared" si="34"/>
        <v>0</v>
      </c>
      <c r="L96" s="1">
        <f t="shared" si="29"/>
        <v>0</v>
      </c>
      <c r="M96" s="1" t="e">
        <f t="shared" si="30"/>
        <v>#DIV/0!</v>
      </c>
      <c r="N96" s="1">
        <f t="shared" si="23"/>
        <v>0</v>
      </c>
      <c r="O96" s="1" t="e">
        <f t="shared" si="24"/>
        <v>#DIV/0!</v>
      </c>
    </row>
    <row r="97" ht="17.5" customHeight="1" spans="1:15">
      <c r="A97" s="23">
        <v>2290402</v>
      </c>
      <c r="B97" s="135" t="s">
        <v>667</v>
      </c>
      <c r="C97" s="41"/>
      <c r="D97" s="41">
        <v>2297</v>
      </c>
      <c r="E97" s="137"/>
      <c r="F97" s="41">
        <v>2297</v>
      </c>
      <c r="G97" s="139"/>
      <c r="H97" s="41"/>
      <c r="I97" s="145"/>
      <c r="J97" s="137"/>
      <c r="L97" s="1">
        <f t="shared" si="29"/>
        <v>2297</v>
      </c>
      <c r="M97" s="1" t="e">
        <f t="shared" si="30"/>
        <v>#DIV/0!</v>
      </c>
      <c r="N97" s="1">
        <f t="shared" si="23"/>
        <v>0</v>
      </c>
      <c r="O97" s="1" t="e">
        <f t="shared" si="24"/>
        <v>#DIV/0!</v>
      </c>
    </row>
    <row r="98" ht="17.5" customHeight="1" spans="1:15">
      <c r="A98" s="23">
        <v>2290403</v>
      </c>
      <c r="B98" s="140" t="s">
        <v>668</v>
      </c>
      <c r="C98" s="41"/>
      <c r="D98" s="41"/>
      <c r="E98" s="137"/>
      <c r="F98" s="41"/>
      <c r="G98" s="139"/>
      <c r="H98" s="41"/>
      <c r="I98" s="145"/>
      <c r="J98" s="137"/>
      <c r="L98" s="1">
        <f t="shared" si="29"/>
        <v>0</v>
      </c>
      <c r="M98" s="1" t="e">
        <f t="shared" si="30"/>
        <v>#DIV/0!</v>
      </c>
      <c r="N98" s="1">
        <f t="shared" si="23"/>
        <v>0</v>
      </c>
      <c r="O98" s="1" t="e">
        <f t="shared" si="24"/>
        <v>#DIV/0!</v>
      </c>
    </row>
    <row r="99" ht="17.5" customHeight="1" spans="1:15">
      <c r="A99" s="23">
        <v>22908</v>
      </c>
      <c r="B99" s="135" t="s">
        <v>669</v>
      </c>
      <c r="C99" s="41"/>
      <c r="D99" s="41"/>
      <c r="E99" s="137"/>
      <c r="F99" s="41"/>
      <c r="G99" s="139"/>
      <c r="H99" s="41"/>
      <c r="I99" s="145"/>
      <c r="J99" s="137"/>
      <c r="L99" s="1">
        <f t="shared" si="29"/>
        <v>0</v>
      </c>
      <c r="M99" s="1" t="e">
        <f t="shared" si="30"/>
        <v>#DIV/0!</v>
      </c>
      <c r="N99" s="1">
        <f t="shared" si="23"/>
        <v>0</v>
      </c>
      <c r="O99" s="1" t="e">
        <f t="shared" si="24"/>
        <v>#DIV/0!</v>
      </c>
    </row>
    <row r="100" ht="17.5" customHeight="1" spans="1:15">
      <c r="A100" s="23">
        <v>2290803</v>
      </c>
      <c r="B100" s="135" t="s">
        <v>670</v>
      </c>
      <c r="C100" s="15"/>
      <c r="D100" s="15"/>
      <c r="E100" s="137"/>
      <c r="F100" s="15"/>
      <c r="G100" s="127"/>
      <c r="H100" s="138"/>
      <c r="I100" s="145"/>
      <c r="J100" s="137"/>
      <c r="L100" s="1">
        <f t="shared" si="29"/>
        <v>0</v>
      </c>
      <c r="M100" s="1" t="e">
        <f t="shared" si="30"/>
        <v>#DIV/0!</v>
      </c>
      <c r="N100" s="1">
        <f t="shared" si="23"/>
        <v>0</v>
      </c>
      <c r="O100" s="1" t="e">
        <f t="shared" si="24"/>
        <v>#DIV/0!</v>
      </c>
    </row>
    <row r="101" ht="17.5" customHeight="1" spans="1:15">
      <c r="A101" s="23">
        <v>2290804</v>
      </c>
      <c r="B101" s="135" t="s">
        <v>671</v>
      </c>
      <c r="C101" s="41"/>
      <c r="D101" s="41"/>
      <c r="E101" s="137"/>
      <c r="F101" s="41"/>
      <c r="G101" s="139"/>
      <c r="H101" s="41"/>
      <c r="I101" s="145"/>
      <c r="J101" s="137"/>
      <c r="L101" s="1">
        <f t="shared" si="29"/>
        <v>0</v>
      </c>
      <c r="M101" s="1" t="e">
        <f t="shared" si="30"/>
        <v>#DIV/0!</v>
      </c>
      <c r="N101" s="1">
        <f t="shared" si="23"/>
        <v>0</v>
      </c>
      <c r="O101" s="1" t="e">
        <f t="shared" si="24"/>
        <v>#DIV/0!</v>
      </c>
    </row>
    <row r="102" ht="17.5" customHeight="1" spans="1:15">
      <c r="A102" s="23">
        <v>2290805</v>
      </c>
      <c r="B102" s="135" t="s">
        <v>672</v>
      </c>
      <c r="C102" s="41"/>
      <c r="D102" s="41"/>
      <c r="E102" s="137"/>
      <c r="F102" s="41"/>
      <c r="G102" s="139"/>
      <c r="H102" s="41"/>
      <c r="I102" s="145"/>
      <c r="J102" s="137"/>
      <c r="L102" s="1">
        <f t="shared" si="29"/>
        <v>0</v>
      </c>
      <c r="M102" s="1" t="e">
        <f t="shared" si="30"/>
        <v>#DIV/0!</v>
      </c>
      <c r="N102" s="1">
        <f t="shared" si="23"/>
        <v>0</v>
      </c>
      <c r="O102" s="1" t="e">
        <f t="shared" si="24"/>
        <v>#DIV/0!</v>
      </c>
    </row>
    <row r="103" ht="17.5" customHeight="1" spans="1:15">
      <c r="A103" s="23">
        <v>2290806</v>
      </c>
      <c r="B103" s="135" t="s">
        <v>673</v>
      </c>
      <c r="C103" s="138"/>
      <c r="D103" s="15"/>
      <c r="E103" s="137"/>
      <c r="F103" s="15"/>
      <c r="G103" s="127"/>
      <c r="H103" s="138"/>
      <c r="I103" s="145"/>
      <c r="J103" s="137"/>
      <c r="L103" s="1">
        <f t="shared" si="29"/>
        <v>0</v>
      </c>
      <c r="M103" s="1" t="e">
        <f t="shared" si="30"/>
        <v>#DIV/0!</v>
      </c>
      <c r="N103" s="1">
        <f t="shared" si="23"/>
        <v>0</v>
      </c>
      <c r="O103" s="1" t="e">
        <f t="shared" si="24"/>
        <v>#DIV/0!</v>
      </c>
    </row>
    <row r="104" ht="17.95" customHeight="1" spans="1:15">
      <c r="A104" s="23">
        <v>2290807</v>
      </c>
      <c r="B104" s="135" t="s">
        <v>674</v>
      </c>
      <c r="C104" s="138"/>
      <c r="D104" s="138"/>
      <c r="E104" s="137"/>
      <c r="F104" s="138"/>
      <c r="G104" s="139"/>
      <c r="H104" s="138"/>
      <c r="I104" s="145"/>
      <c r="J104" s="137"/>
      <c r="L104" s="1">
        <f t="shared" si="29"/>
        <v>0</v>
      </c>
      <c r="M104" s="1" t="e">
        <f t="shared" si="30"/>
        <v>#DIV/0!</v>
      </c>
      <c r="N104" s="1">
        <f t="shared" si="23"/>
        <v>0</v>
      </c>
      <c r="O104" s="1" t="e">
        <f t="shared" si="24"/>
        <v>#DIV/0!</v>
      </c>
    </row>
    <row r="105" ht="17.5" customHeight="1" spans="1:15">
      <c r="A105" s="23">
        <v>2290808</v>
      </c>
      <c r="B105" s="135" t="s">
        <v>675</v>
      </c>
      <c r="C105" s="41"/>
      <c r="D105" s="41"/>
      <c r="E105" s="137"/>
      <c r="F105" s="138"/>
      <c r="G105" s="139"/>
      <c r="H105" s="41"/>
      <c r="I105" s="145"/>
      <c r="J105" s="137"/>
      <c r="L105" s="1">
        <f t="shared" si="29"/>
        <v>0</v>
      </c>
      <c r="M105" s="1" t="e">
        <f t="shared" si="30"/>
        <v>#DIV/0!</v>
      </c>
      <c r="N105" s="1">
        <f t="shared" si="23"/>
        <v>0</v>
      </c>
      <c r="O105" s="1" t="e">
        <f t="shared" si="24"/>
        <v>#DIV/0!</v>
      </c>
    </row>
    <row r="106" ht="17.5" customHeight="1" spans="1:15">
      <c r="A106" s="19">
        <v>22960</v>
      </c>
      <c r="B106" s="129" t="s">
        <v>676</v>
      </c>
      <c r="C106" s="130">
        <f t="shared" ref="C106:H106" si="36">SUM(C107:C116)</f>
        <v>1572</v>
      </c>
      <c r="D106" s="130">
        <f t="shared" si="36"/>
        <v>1254</v>
      </c>
      <c r="E106" s="131">
        <f t="shared" ref="E106:E109" si="37">D106/C106*100</f>
        <v>79.7709923664122</v>
      </c>
      <c r="F106" s="130">
        <v>11</v>
      </c>
      <c r="G106" s="132">
        <v>0.884955752212389</v>
      </c>
      <c r="H106" s="130">
        <f t="shared" si="36"/>
        <v>2032.213046</v>
      </c>
      <c r="I106" s="144">
        <f t="shared" ref="I106:I109" si="38">H106-C106</f>
        <v>460.213046</v>
      </c>
      <c r="J106" s="131">
        <f t="shared" ref="J106:J109" si="39">I106/C106*100</f>
        <v>29.2756390585242</v>
      </c>
      <c r="K106" s="2">
        <f>K107+K108+K109+K110+K111+K116</f>
        <v>1243</v>
      </c>
      <c r="L106" s="1">
        <f t="shared" si="29"/>
        <v>11</v>
      </c>
      <c r="M106" s="1">
        <f t="shared" si="30"/>
        <v>0.884955752212389</v>
      </c>
      <c r="N106" s="1">
        <f t="shared" si="23"/>
        <v>0</v>
      </c>
      <c r="O106" s="1">
        <f t="shared" si="24"/>
        <v>0</v>
      </c>
    </row>
    <row r="107" ht="17.5" customHeight="1" spans="1:15">
      <c r="A107" s="23">
        <v>2296002</v>
      </c>
      <c r="B107" s="135" t="s">
        <v>677</v>
      </c>
      <c r="C107" s="41">
        <v>1041</v>
      </c>
      <c r="D107" s="41">
        <v>680</v>
      </c>
      <c r="E107" s="137">
        <f t="shared" si="37"/>
        <v>65.3218059558117</v>
      </c>
      <c r="F107" s="41">
        <v>-353</v>
      </c>
      <c r="G107" s="139">
        <v>-34.1723136495644</v>
      </c>
      <c r="H107" s="41">
        <v>1255.378112</v>
      </c>
      <c r="I107" s="145">
        <f t="shared" si="38"/>
        <v>214.378112</v>
      </c>
      <c r="J107" s="137">
        <f t="shared" si="39"/>
        <v>20.5934785782901</v>
      </c>
      <c r="K107" s="1">
        <v>1033</v>
      </c>
      <c r="L107" s="1">
        <f t="shared" si="29"/>
        <v>-353</v>
      </c>
      <c r="M107" s="1">
        <f t="shared" si="30"/>
        <v>-34.1723136495644</v>
      </c>
      <c r="N107" s="1">
        <f t="shared" si="23"/>
        <v>0</v>
      </c>
      <c r="O107" s="1">
        <f t="shared" si="24"/>
        <v>0</v>
      </c>
    </row>
    <row r="108" ht="17.5" customHeight="1" spans="1:15">
      <c r="A108" s="23">
        <v>2296003</v>
      </c>
      <c r="B108" s="135" t="s">
        <v>678</v>
      </c>
      <c r="C108" s="41">
        <v>13</v>
      </c>
      <c r="D108" s="41">
        <v>12</v>
      </c>
      <c r="E108" s="137">
        <f t="shared" si="37"/>
        <v>92.3076923076923</v>
      </c>
      <c r="F108" s="41">
        <v>-6</v>
      </c>
      <c r="G108" s="139">
        <v>-33.3333333333333</v>
      </c>
      <c r="H108" s="41">
        <v>23.2893</v>
      </c>
      <c r="I108" s="145">
        <f t="shared" si="38"/>
        <v>10.2893</v>
      </c>
      <c r="J108" s="137">
        <f t="shared" si="39"/>
        <v>79.1484615384615</v>
      </c>
      <c r="K108" s="1">
        <v>18</v>
      </c>
      <c r="L108" s="1">
        <f t="shared" si="29"/>
        <v>-6</v>
      </c>
      <c r="M108" s="1">
        <f t="shared" si="30"/>
        <v>-33.3333333333333</v>
      </c>
      <c r="N108" s="1">
        <f t="shared" si="23"/>
        <v>0</v>
      </c>
      <c r="O108" s="1">
        <f t="shared" si="24"/>
        <v>0</v>
      </c>
    </row>
    <row r="109" ht="17.5" customHeight="1" spans="1:15">
      <c r="A109" s="23">
        <v>2296004</v>
      </c>
      <c r="B109" s="135" t="s">
        <v>679</v>
      </c>
      <c r="C109" s="138">
        <v>17</v>
      </c>
      <c r="D109" s="138">
        <v>371</v>
      </c>
      <c r="E109" s="137">
        <f t="shared" si="37"/>
        <v>2182.35294117647</v>
      </c>
      <c r="F109" s="138">
        <v>349</v>
      </c>
      <c r="G109" s="139">
        <v>1586.36363636364</v>
      </c>
      <c r="H109" s="138">
        <v>535.605634</v>
      </c>
      <c r="I109" s="145">
        <f t="shared" si="38"/>
        <v>518.605634</v>
      </c>
      <c r="J109" s="137">
        <f t="shared" si="39"/>
        <v>3050.62137647059</v>
      </c>
      <c r="K109" s="1">
        <v>22</v>
      </c>
      <c r="L109" s="1">
        <f t="shared" si="29"/>
        <v>349</v>
      </c>
      <c r="M109" s="1">
        <f t="shared" si="30"/>
        <v>1586.36363636364</v>
      </c>
      <c r="N109" s="1">
        <f t="shared" si="23"/>
        <v>0</v>
      </c>
      <c r="O109" s="1">
        <f t="shared" si="24"/>
        <v>3.63797880709171e-12</v>
      </c>
    </row>
    <row r="110" ht="17.5" customHeight="1" spans="1:15">
      <c r="A110" s="23">
        <v>2296005</v>
      </c>
      <c r="B110" s="140" t="s">
        <v>680</v>
      </c>
      <c r="C110" s="138"/>
      <c r="D110" s="138"/>
      <c r="E110" s="137"/>
      <c r="F110" s="138"/>
      <c r="G110" s="139"/>
      <c r="H110" s="138"/>
      <c r="I110" s="145"/>
      <c r="J110" s="137"/>
      <c r="K110" s="1">
        <v>0</v>
      </c>
      <c r="L110" s="1">
        <f t="shared" si="29"/>
        <v>0</v>
      </c>
      <c r="M110" s="1" t="e">
        <f t="shared" si="30"/>
        <v>#DIV/0!</v>
      </c>
      <c r="N110" s="1">
        <f t="shared" si="23"/>
        <v>0</v>
      </c>
      <c r="O110" s="1" t="e">
        <f t="shared" si="24"/>
        <v>#DIV/0!</v>
      </c>
    </row>
    <row r="111" ht="17.5" customHeight="1" spans="1:15">
      <c r="A111" s="23">
        <v>2296006</v>
      </c>
      <c r="B111" s="135" t="s">
        <v>681</v>
      </c>
      <c r="C111" s="138">
        <v>119</v>
      </c>
      <c r="D111" s="138">
        <v>119</v>
      </c>
      <c r="E111" s="137">
        <f>D111/C111*100</f>
        <v>100</v>
      </c>
      <c r="F111" s="138">
        <v>77</v>
      </c>
      <c r="G111" s="139">
        <v>183.333333333333</v>
      </c>
      <c r="H111" s="138">
        <v>47.94</v>
      </c>
      <c r="I111" s="145">
        <f>H111-C111</f>
        <v>-71.06</v>
      </c>
      <c r="J111" s="137">
        <f>I111/C111*100</f>
        <v>-59.7142857142857</v>
      </c>
      <c r="K111" s="1">
        <v>42</v>
      </c>
      <c r="L111" s="1">
        <f t="shared" si="29"/>
        <v>77</v>
      </c>
      <c r="M111" s="1">
        <f t="shared" si="30"/>
        <v>183.333333333333</v>
      </c>
      <c r="N111" s="1">
        <f t="shared" si="23"/>
        <v>0</v>
      </c>
      <c r="O111" s="1">
        <f t="shared" si="24"/>
        <v>-3.12638803734444e-13</v>
      </c>
    </row>
    <row r="112" ht="17.5" customHeight="1" spans="1:15">
      <c r="A112" s="23">
        <v>2296010</v>
      </c>
      <c r="B112" s="135" t="s">
        <v>682</v>
      </c>
      <c r="C112" s="41"/>
      <c r="D112" s="41">
        <v>20</v>
      </c>
      <c r="E112" s="137"/>
      <c r="F112" s="41">
        <v>20</v>
      </c>
      <c r="G112" s="127"/>
      <c r="H112" s="41"/>
      <c r="I112" s="145"/>
      <c r="J112" s="137"/>
      <c r="L112" s="1">
        <f t="shared" si="29"/>
        <v>20</v>
      </c>
      <c r="M112" s="1" t="e">
        <f t="shared" si="30"/>
        <v>#DIV/0!</v>
      </c>
      <c r="N112" s="1">
        <f t="shared" si="23"/>
        <v>0</v>
      </c>
      <c r="O112" s="1" t="e">
        <f t="shared" si="24"/>
        <v>#DIV/0!</v>
      </c>
    </row>
    <row r="113" ht="26" customHeight="1" spans="1:15">
      <c r="A113" s="23" t="s">
        <v>683</v>
      </c>
      <c r="B113" s="140" t="s">
        <v>684</v>
      </c>
      <c r="C113" s="41"/>
      <c r="D113" s="41"/>
      <c r="E113" s="137"/>
      <c r="F113" s="41"/>
      <c r="G113" s="127"/>
      <c r="H113" s="41"/>
      <c r="I113" s="145"/>
      <c r="J113" s="137"/>
      <c r="L113" s="1">
        <f t="shared" si="29"/>
        <v>0</v>
      </c>
      <c r="M113" s="1" t="e">
        <f t="shared" si="30"/>
        <v>#DIV/0!</v>
      </c>
      <c r="N113" s="1">
        <f t="shared" si="23"/>
        <v>0</v>
      </c>
      <c r="O113" s="1" t="e">
        <f t="shared" si="24"/>
        <v>#DIV/0!</v>
      </c>
    </row>
    <row r="114" ht="17.5" customHeight="1" spans="1:15">
      <c r="A114" s="23" t="s">
        <v>685</v>
      </c>
      <c r="B114" s="140" t="s">
        <v>686</v>
      </c>
      <c r="C114" s="41"/>
      <c r="D114" s="41"/>
      <c r="E114" s="137"/>
      <c r="F114" s="41"/>
      <c r="G114" s="127"/>
      <c r="H114" s="41"/>
      <c r="I114" s="145"/>
      <c r="J114" s="137"/>
      <c r="L114" s="1">
        <f t="shared" si="29"/>
        <v>0</v>
      </c>
      <c r="M114" s="1" t="e">
        <f t="shared" si="30"/>
        <v>#DIV/0!</v>
      </c>
      <c r="N114" s="1">
        <f t="shared" si="23"/>
        <v>0</v>
      </c>
      <c r="O114" s="1" t="e">
        <f t="shared" si="24"/>
        <v>#DIV/0!</v>
      </c>
    </row>
    <row r="115" ht="17.5" customHeight="1" spans="1:15">
      <c r="A115" s="23" t="s">
        <v>687</v>
      </c>
      <c r="B115" s="140" t="s">
        <v>688</v>
      </c>
      <c r="C115" s="41"/>
      <c r="D115" s="41"/>
      <c r="E115" s="137"/>
      <c r="F115" s="41"/>
      <c r="G115" s="127"/>
      <c r="H115" s="41"/>
      <c r="I115" s="145"/>
      <c r="J115" s="137"/>
      <c r="L115" s="1">
        <f t="shared" si="29"/>
        <v>0</v>
      </c>
      <c r="M115" s="1" t="e">
        <f t="shared" si="30"/>
        <v>#DIV/0!</v>
      </c>
      <c r="N115" s="1">
        <f t="shared" si="23"/>
        <v>0</v>
      </c>
      <c r="O115" s="1" t="e">
        <f t="shared" si="24"/>
        <v>#DIV/0!</v>
      </c>
    </row>
    <row r="116" ht="17.5" customHeight="1" spans="1:15">
      <c r="A116" s="23">
        <v>2296099</v>
      </c>
      <c r="B116" s="135" t="s">
        <v>689</v>
      </c>
      <c r="C116" s="138">
        <v>382</v>
      </c>
      <c r="D116" s="138">
        <v>52</v>
      </c>
      <c r="E116" s="137">
        <f t="shared" ref="E116:E119" si="40">D116/C116*100</f>
        <v>13.6125654450262</v>
      </c>
      <c r="F116" s="138">
        <v>-76</v>
      </c>
      <c r="G116" s="139">
        <v>-59.375</v>
      </c>
      <c r="H116" s="138">
        <v>170</v>
      </c>
      <c r="I116" s="145">
        <f t="shared" ref="I116:I119" si="41">H116-C116</f>
        <v>-212</v>
      </c>
      <c r="J116" s="137">
        <f t="shared" ref="J116:J119" si="42">I116/C116*100</f>
        <v>-55.4973821989529</v>
      </c>
      <c r="K116" s="1">
        <v>128</v>
      </c>
      <c r="L116" s="1">
        <f t="shared" si="29"/>
        <v>-76</v>
      </c>
      <c r="M116" s="1">
        <f t="shared" si="30"/>
        <v>-59.375</v>
      </c>
      <c r="N116" s="1">
        <f t="shared" si="23"/>
        <v>0</v>
      </c>
      <c r="O116" s="1">
        <f t="shared" si="24"/>
        <v>0</v>
      </c>
    </row>
    <row r="117" ht="17.5" customHeight="1" spans="1:15">
      <c r="A117" s="19">
        <v>232</v>
      </c>
      <c r="B117" s="129" t="s">
        <v>690</v>
      </c>
      <c r="C117" s="130">
        <f t="shared" ref="C117:H117" si="43">SUM(C118:C124)</f>
        <v>994</v>
      </c>
      <c r="D117" s="130">
        <f t="shared" si="43"/>
        <v>1374</v>
      </c>
      <c r="E117" s="131">
        <f t="shared" si="40"/>
        <v>138.229376257545</v>
      </c>
      <c r="F117" s="130">
        <v>897</v>
      </c>
      <c r="G117" s="132">
        <v>188.050314465409</v>
      </c>
      <c r="H117" s="130">
        <f t="shared" si="43"/>
        <v>1177.62227</v>
      </c>
      <c r="I117" s="144">
        <f t="shared" si="41"/>
        <v>183.62227</v>
      </c>
      <c r="J117" s="131">
        <f t="shared" si="42"/>
        <v>18.4730653923541</v>
      </c>
      <c r="K117" s="2">
        <f>K121+K123+K124</f>
        <v>477</v>
      </c>
      <c r="L117" s="1">
        <f t="shared" si="29"/>
        <v>897</v>
      </c>
      <c r="M117" s="1">
        <f t="shared" si="30"/>
        <v>188.050314465409</v>
      </c>
      <c r="N117" s="1">
        <f t="shared" si="23"/>
        <v>0</v>
      </c>
      <c r="O117" s="1">
        <f t="shared" si="24"/>
        <v>0</v>
      </c>
    </row>
    <row r="118" ht="17.5" customHeight="1" spans="1:15">
      <c r="A118" s="23">
        <v>23204</v>
      </c>
      <c r="B118" s="135" t="s">
        <v>691</v>
      </c>
      <c r="C118" s="41"/>
      <c r="D118" s="41"/>
      <c r="E118" s="137"/>
      <c r="F118" s="41"/>
      <c r="G118" s="139"/>
      <c r="H118" s="41"/>
      <c r="I118" s="145"/>
      <c r="J118" s="137"/>
      <c r="L118" s="1">
        <f t="shared" si="29"/>
        <v>0</v>
      </c>
      <c r="M118" s="1" t="e">
        <f t="shared" si="30"/>
        <v>#DIV/0!</v>
      </c>
      <c r="N118" s="1">
        <f t="shared" si="23"/>
        <v>0</v>
      </c>
      <c r="O118" s="1" t="e">
        <f t="shared" si="24"/>
        <v>#DIV/0!</v>
      </c>
    </row>
    <row r="119" ht="17.5" customHeight="1" spans="1:15">
      <c r="A119" s="23">
        <v>2320411</v>
      </c>
      <c r="B119" s="135" t="s">
        <v>692</v>
      </c>
      <c r="C119" s="41">
        <v>57</v>
      </c>
      <c r="D119" s="41">
        <v>60</v>
      </c>
      <c r="E119" s="137">
        <f t="shared" si="40"/>
        <v>105.263157894737</v>
      </c>
      <c r="F119" s="41">
        <v>60</v>
      </c>
      <c r="G119" s="139"/>
      <c r="H119" s="41">
        <v>225.83267</v>
      </c>
      <c r="I119" s="145">
        <f t="shared" si="41"/>
        <v>168.83267</v>
      </c>
      <c r="J119" s="137">
        <f t="shared" si="42"/>
        <v>296.197666666667</v>
      </c>
      <c r="L119" s="1">
        <f t="shared" si="29"/>
        <v>60</v>
      </c>
      <c r="M119" s="1" t="e">
        <f t="shared" si="30"/>
        <v>#DIV/0!</v>
      </c>
      <c r="N119" s="1">
        <f t="shared" si="23"/>
        <v>0</v>
      </c>
      <c r="O119" s="1" t="e">
        <f t="shared" si="24"/>
        <v>#DIV/0!</v>
      </c>
    </row>
    <row r="120" ht="17.5" customHeight="1" spans="1:15">
      <c r="A120" s="23">
        <v>2320419</v>
      </c>
      <c r="B120" s="135" t="s">
        <v>693</v>
      </c>
      <c r="C120" s="41"/>
      <c r="D120" s="41"/>
      <c r="E120" s="137"/>
      <c r="F120" s="41"/>
      <c r="G120" s="139"/>
      <c r="H120" s="41"/>
      <c r="I120" s="145"/>
      <c r="J120" s="137"/>
      <c r="L120" s="1">
        <f t="shared" si="29"/>
        <v>0</v>
      </c>
      <c r="M120" s="1" t="e">
        <f t="shared" si="30"/>
        <v>#DIV/0!</v>
      </c>
      <c r="N120" s="1">
        <f t="shared" si="23"/>
        <v>0</v>
      </c>
      <c r="O120" s="1" t="e">
        <f t="shared" si="24"/>
        <v>#DIV/0!</v>
      </c>
    </row>
    <row r="121" ht="17.5" customHeight="1" spans="1:15">
      <c r="A121" s="23">
        <v>2320431</v>
      </c>
      <c r="B121" s="135" t="s">
        <v>694</v>
      </c>
      <c r="C121" s="41">
        <v>187</v>
      </c>
      <c r="D121" s="41">
        <v>184</v>
      </c>
      <c r="E121" s="137">
        <f t="shared" ref="E121:E125" si="44">D121/C121*100</f>
        <v>98.3957219251337</v>
      </c>
      <c r="F121" s="41">
        <v>-77</v>
      </c>
      <c r="G121" s="139">
        <v>-29.5019157088123</v>
      </c>
      <c r="H121" s="41">
        <v>184</v>
      </c>
      <c r="I121" s="145">
        <f t="shared" ref="I121:I125" si="45">H121-C121</f>
        <v>-3</v>
      </c>
      <c r="J121" s="137">
        <f t="shared" ref="J121:J125" si="46">I121/C121*100</f>
        <v>-1.60427807486631</v>
      </c>
      <c r="K121" s="1">
        <v>261</v>
      </c>
      <c r="L121" s="1">
        <f t="shared" si="29"/>
        <v>-77</v>
      </c>
      <c r="M121" s="1">
        <f t="shared" si="30"/>
        <v>-29.5019157088123</v>
      </c>
      <c r="N121" s="1">
        <f t="shared" si="23"/>
        <v>0</v>
      </c>
      <c r="O121" s="1">
        <f t="shared" si="24"/>
        <v>-4.2632564145606e-14</v>
      </c>
    </row>
    <row r="122" ht="17.5" customHeight="1" spans="1:15">
      <c r="A122" s="23">
        <v>2320432</v>
      </c>
      <c r="B122" s="135" t="s">
        <v>695</v>
      </c>
      <c r="C122" s="41"/>
      <c r="D122" s="41"/>
      <c r="E122" s="137"/>
      <c r="F122" s="41"/>
      <c r="G122" s="139"/>
      <c r="H122" s="41"/>
      <c r="I122" s="145"/>
      <c r="J122" s="137"/>
      <c r="K122" s="1">
        <v>0</v>
      </c>
      <c r="L122" s="1">
        <f t="shared" si="29"/>
        <v>0</v>
      </c>
      <c r="M122" s="1" t="e">
        <f t="shared" si="30"/>
        <v>#DIV/0!</v>
      </c>
      <c r="N122" s="1">
        <f t="shared" si="23"/>
        <v>0</v>
      </c>
      <c r="O122" s="1" t="e">
        <f t="shared" si="24"/>
        <v>#DIV/0!</v>
      </c>
    </row>
    <row r="123" ht="17.5" customHeight="1" spans="1:15">
      <c r="A123" s="23">
        <v>2320433</v>
      </c>
      <c r="B123" s="140" t="s">
        <v>696</v>
      </c>
      <c r="C123" s="41">
        <v>141</v>
      </c>
      <c r="D123" s="41">
        <v>94</v>
      </c>
      <c r="E123" s="137">
        <f t="shared" si="44"/>
        <v>66.6666666666667</v>
      </c>
      <c r="F123" s="41"/>
      <c r="G123" s="139">
        <v>0</v>
      </c>
      <c r="H123" s="41">
        <v>107</v>
      </c>
      <c r="I123" s="145">
        <f t="shared" si="45"/>
        <v>-34</v>
      </c>
      <c r="J123" s="137">
        <f t="shared" si="46"/>
        <v>-24.113475177305</v>
      </c>
      <c r="K123" s="1">
        <v>94</v>
      </c>
      <c r="L123" s="1">
        <f t="shared" si="29"/>
        <v>0</v>
      </c>
      <c r="M123" s="1">
        <f t="shared" si="30"/>
        <v>0</v>
      </c>
      <c r="N123" s="1">
        <f t="shared" si="23"/>
        <v>0</v>
      </c>
      <c r="O123" s="1">
        <f t="shared" si="24"/>
        <v>0</v>
      </c>
    </row>
    <row r="124" ht="17.5" customHeight="1" spans="1:15">
      <c r="A124" s="23">
        <v>2320498</v>
      </c>
      <c r="B124" s="135" t="s">
        <v>697</v>
      </c>
      <c r="C124" s="41">
        <v>609</v>
      </c>
      <c r="D124" s="41">
        <v>1036</v>
      </c>
      <c r="E124" s="137">
        <f t="shared" si="44"/>
        <v>170.114942528736</v>
      </c>
      <c r="F124" s="41">
        <v>914</v>
      </c>
      <c r="G124" s="139">
        <v>749.180327868852</v>
      </c>
      <c r="H124" s="41">
        <v>660.7896</v>
      </c>
      <c r="I124" s="145"/>
      <c r="J124" s="137">
        <f t="shared" si="46"/>
        <v>0</v>
      </c>
      <c r="K124" s="1">
        <v>122</v>
      </c>
      <c r="L124" s="1">
        <f t="shared" si="29"/>
        <v>914</v>
      </c>
      <c r="M124" s="1">
        <f t="shared" si="30"/>
        <v>749.180327868852</v>
      </c>
      <c r="N124" s="1">
        <f t="shared" si="23"/>
        <v>0</v>
      </c>
      <c r="O124" s="1">
        <f t="shared" si="24"/>
        <v>0</v>
      </c>
    </row>
    <row r="125" ht="17.5" customHeight="1" spans="1:15">
      <c r="A125" s="19">
        <v>233</v>
      </c>
      <c r="B125" s="129" t="s">
        <v>698</v>
      </c>
      <c r="C125" s="130">
        <f t="shared" ref="C125:H125" si="47">SUM(C126:C131)</f>
        <v>413</v>
      </c>
      <c r="D125" s="130">
        <f t="shared" si="47"/>
        <v>8</v>
      </c>
      <c r="E125" s="131">
        <f t="shared" si="44"/>
        <v>1.93704600484262</v>
      </c>
      <c r="F125" s="130">
        <v>8</v>
      </c>
      <c r="G125" s="132"/>
      <c r="H125" s="130">
        <f t="shared" si="47"/>
        <v>18</v>
      </c>
      <c r="I125" s="144">
        <f t="shared" si="45"/>
        <v>-395</v>
      </c>
      <c r="J125" s="131">
        <f t="shared" si="46"/>
        <v>-95.6416464891041</v>
      </c>
      <c r="L125" s="1">
        <f t="shared" si="29"/>
        <v>8</v>
      </c>
      <c r="M125" s="1" t="e">
        <f t="shared" si="30"/>
        <v>#DIV/0!</v>
      </c>
      <c r="N125" s="1">
        <f t="shared" si="23"/>
        <v>0</v>
      </c>
      <c r="O125" s="1" t="e">
        <f t="shared" si="24"/>
        <v>#DIV/0!</v>
      </c>
    </row>
    <row r="126" ht="17.5" customHeight="1" spans="1:15">
      <c r="A126" s="23">
        <v>23304</v>
      </c>
      <c r="B126" s="135" t="s">
        <v>699</v>
      </c>
      <c r="C126" s="41"/>
      <c r="D126" s="41"/>
      <c r="E126" s="137"/>
      <c r="F126" s="41"/>
      <c r="G126" s="139"/>
      <c r="H126" s="41"/>
      <c r="I126" s="145"/>
      <c r="J126" s="137"/>
      <c r="L126" s="1">
        <f t="shared" si="29"/>
        <v>0</v>
      </c>
      <c r="M126" s="1" t="e">
        <f t="shared" si="30"/>
        <v>#DIV/0!</v>
      </c>
      <c r="N126" s="1">
        <f t="shared" si="23"/>
        <v>0</v>
      </c>
      <c r="O126" s="1" t="e">
        <f t="shared" si="24"/>
        <v>#DIV/0!</v>
      </c>
    </row>
    <row r="127" ht="17.95" customHeight="1" spans="1:15">
      <c r="A127" s="23">
        <v>2330411</v>
      </c>
      <c r="B127" s="135" t="s">
        <v>700</v>
      </c>
      <c r="C127" s="138"/>
      <c r="D127" s="41">
        <v>8</v>
      </c>
      <c r="E127" s="137"/>
      <c r="F127" s="138">
        <v>8</v>
      </c>
      <c r="G127" s="139"/>
      <c r="H127" s="138"/>
      <c r="I127" s="145"/>
      <c r="J127" s="137"/>
      <c r="L127" s="1">
        <f t="shared" si="29"/>
        <v>8</v>
      </c>
      <c r="M127" s="1" t="e">
        <f t="shared" si="30"/>
        <v>#DIV/0!</v>
      </c>
      <c r="N127" s="1">
        <f t="shared" si="23"/>
        <v>0</v>
      </c>
      <c r="O127" s="1" t="e">
        <f t="shared" si="24"/>
        <v>#DIV/0!</v>
      </c>
    </row>
    <row r="128" ht="17.5" customHeight="1" spans="1:15">
      <c r="A128" s="23">
        <v>2330419</v>
      </c>
      <c r="B128" s="135" t="s">
        <v>701</v>
      </c>
      <c r="C128" s="138"/>
      <c r="D128" s="138"/>
      <c r="E128" s="137"/>
      <c r="F128" s="138"/>
      <c r="G128" s="139"/>
      <c r="H128" s="138"/>
      <c r="I128" s="145"/>
      <c r="J128" s="137"/>
      <c r="L128" s="1">
        <f t="shared" si="29"/>
        <v>0</v>
      </c>
      <c r="M128" s="1" t="e">
        <f t="shared" si="30"/>
        <v>#DIV/0!</v>
      </c>
      <c r="N128" s="1">
        <f t="shared" si="23"/>
        <v>0</v>
      </c>
      <c r="O128" s="1" t="e">
        <f t="shared" si="24"/>
        <v>#DIV/0!</v>
      </c>
    </row>
    <row r="129" ht="17.5" customHeight="1" spans="1:15">
      <c r="A129" s="23">
        <v>2330431</v>
      </c>
      <c r="B129" s="135" t="s">
        <v>702</v>
      </c>
      <c r="C129" s="138">
        <v>3</v>
      </c>
      <c r="D129" s="138"/>
      <c r="E129" s="137">
        <f t="shared" ref="E129:E133" si="48">D129/C129*100</f>
        <v>0</v>
      </c>
      <c r="F129" s="138"/>
      <c r="G129" s="139"/>
      <c r="H129" s="138"/>
      <c r="I129" s="145">
        <f t="shared" ref="I129:I133" si="49">H129-C129</f>
        <v>-3</v>
      </c>
      <c r="J129" s="137">
        <f t="shared" ref="J129:J133" si="50">I129/C129*100</f>
        <v>-100</v>
      </c>
      <c r="L129" s="1">
        <f t="shared" si="29"/>
        <v>0</v>
      </c>
      <c r="M129" s="1" t="e">
        <f t="shared" si="30"/>
        <v>#DIV/0!</v>
      </c>
      <c r="N129" s="1">
        <f t="shared" si="23"/>
        <v>0</v>
      </c>
      <c r="O129" s="1" t="e">
        <f t="shared" si="24"/>
        <v>#DIV/0!</v>
      </c>
    </row>
    <row r="130" ht="17.5" customHeight="1" spans="1:15">
      <c r="A130" s="23">
        <v>2330432</v>
      </c>
      <c r="B130" s="135" t="s">
        <v>703</v>
      </c>
      <c r="C130" s="138"/>
      <c r="D130" s="138"/>
      <c r="E130" s="137"/>
      <c r="F130" s="138"/>
      <c r="G130" s="139"/>
      <c r="H130" s="138"/>
      <c r="I130" s="145"/>
      <c r="J130" s="137"/>
      <c r="L130" s="1">
        <f t="shared" si="29"/>
        <v>0</v>
      </c>
      <c r="M130" s="1" t="e">
        <f t="shared" si="30"/>
        <v>#DIV/0!</v>
      </c>
      <c r="N130" s="1">
        <f t="shared" si="23"/>
        <v>0</v>
      </c>
      <c r="O130" s="1" t="e">
        <f t="shared" si="24"/>
        <v>#DIV/0!</v>
      </c>
    </row>
    <row r="131" ht="17.5" customHeight="1" spans="1:15">
      <c r="A131" s="23">
        <v>2330498</v>
      </c>
      <c r="B131" s="135" t="s">
        <v>704</v>
      </c>
      <c r="C131" s="41">
        <v>410</v>
      </c>
      <c r="D131" s="41"/>
      <c r="E131" s="137">
        <f t="shared" si="48"/>
        <v>0</v>
      </c>
      <c r="F131" s="138"/>
      <c r="G131" s="139"/>
      <c r="H131" s="41">
        <v>18</v>
      </c>
      <c r="I131" s="145">
        <f t="shared" si="49"/>
        <v>-392</v>
      </c>
      <c r="J131" s="137">
        <f t="shared" si="50"/>
        <v>-95.609756097561</v>
      </c>
      <c r="L131" s="1">
        <f t="shared" si="29"/>
        <v>0</v>
      </c>
      <c r="M131" s="1" t="e">
        <f t="shared" si="30"/>
        <v>#DIV/0!</v>
      </c>
      <c r="N131" s="1">
        <f t="shared" si="23"/>
        <v>0</v>
      </c>
      <c r="O131" s="1" t="e">
        <f t="shared" si="24"/>
        <v>#DIV/0!</v>
      </c>
    </row>
    <row r="132" ht="17.5" customHeight="1" spans="1:15">
      <c r="A132" s="148"/>
      <c r="B132" s="129" t="s">
        <v>705</v>
      </c>
      <c r="C132" s="130">
        <f t="shared" ref="C132:H132" si="51">C125+C117+C94+C90+C80+C65+C20+C10+C8</f>
        <v>7312</v>
      </c>
      <c r="D132" s="130">
        <f t="shared" si="51"/>
        <v>15485</v>
      </c>
      <c r="E132" s="131">
        <f t="shared" si="48"/>
        <v>211.775164113786</v>
      </c>
      <c r="F132" s="130">
        <v>10298</v>
      </c>
      <c r="G132" s="132">
        <v>198.534798534799</v>
      </c>
      <c r="H132" s="130">
        <f t="shared" si="51"/>
        <v>10416.032219</v>
      </c>
      <c r="I132" s="144">
        <f t="shared" si="49"/>
        <v>3104.032219</v>
      </c>
      <c r="J132" s="131">
        <f t="shared" si="50"/>
        <v>42.4512064961707</v>
      </c>
      <c r="K132" s="1">
        <f>K10+K20+K65++K106+K117</f>
        <v>5187</v>
      </c>
      <c r="L132" s="1">
        <f t="shared" si="29"/>
        <v>10298</v>
      </c>
      <c r="M132" s="1">
        <f t="shared" si="30"/>
        <v>198.534798534799</v>
      </c>
      <c r="N132" s="1">
        <f t="shared" si="23"/>
        <v>0</v>
      </c>
      <c r="O132" s="1">
        <f t="shared" si="24"/>
        <v>4.54747350886464e-13</v>
      </c>
    </row>
    <row r="133" ht="17.5" customHeight="1" spans="1:15">
      <c r="A133" s="19">
        <v>230</v>
      </c>
      <c r="B133" s="129" t="s">
        <v>361</v>
      </c>
      <c r="C133" s="130">
        <f>C134+C135+C136+C137+C138</f>
        <v>4300</v>
      </c>
      <c r="D133" s="130">
        <f>D134+D135+D136+D137+D138</f>
        <v>14425</v>
      </c>
      <c r="E133" s="131">
        <f t="shared" si="48"/>
        <v>335.46511627907</v>
      </c>
      <c r="F133" s="130">
        <v>6368</v>
      </c>
      <c r="G133" s="132">
        <v>10.4771386995481</v>
      </c>
      <c r="H133" s="130">
        <f>H134+H135+H136+H137+H138+H145</f>
        <v>4967.68</v>
      </c>
      <c r="I133" s="144">
        <f t="shared" si="49"/>
        <v>667.68</v>
      </c>
      <c r="J133" s="131">
        <f t="shared" si="50"/>
        <v>15.5274418604651</v>
      </c>
      <c r="K133" s="2">
        <f>K136+K137</f>
        <v>8057</v>
      </c>
      <c r="L133" s="1">
        <f t="shared" si="29"/>
        <v>6368</v>
      </c>
      <c r="M133" s="1">
        <f t="shared" si="30"/>
        <v>79.0368623557155</v>
      </c>
      <c r="N133" s="1">
        <f t="shared" si="23"/>
        <v>0</v>
      </c>
      <c r="O133" s="1">
        <f t="shared" si="24"/>
        <v>-68.5597236561674</v>
      </c>
    </row>
    <row r="134" ht="17.5" customHeight="1" spans="1:15">
      <c r="A134" s="19">
        <v>23004</v>
      </c>
      <c r="B134" s="129" t="s">
        <v>706</v>
      </c>
      <c r="C134" s="130"/>
      <c r="D134" s="130"/>
      <c r="E134" s="131"/>
      <c r="F134" s="133"/>
      <c r="G134" s="134"/>
      <c r="H134" s="130"/>
      <c r="I134" s="144"/>
      <c r="J134" s="131"/>
      <c r="L134" s="1">
        <f t="shared" si="29"/>
        <v>0</v>
      </c>
      <c r="M134" s="1" t="e">
        <f t="shared" si="30"/>
        <v>#DIV/0!</v>
      </c>
      <c r="N134" s="1">
        <f t="shared" si="23"/>
        <v>0</v>
      </c>
      <c r="O134" s="1" t="e">
        <f t="shared" si="24"/>
        <v>#DIV/0!</v>
      </c>
    </row>
    <row r="135" ht="17.5" customHeight="1" spans="1:15">
      <c r="A135" s="19">
        <v>23006</v>
      </c>
      <c r="B135" s="149" t="s">
        <v>362</v>
      </c>
      <c r="C135" s="130"/>
      <c r="D135" s="130"/>
      <c r="E135" s="131"/>
      <c r="F135" s="133"/>
      <c r="G135" s="134"/>
      <c r="H135" s="130">
        <v>283.68</v>
      </c>
      <c r="I135" s="144">
        <f>H135-C135</f>
        <v>283.68</v>
      </c>
      <c r="J135" s="131"/>
      <c r="L135" s="1">
        <f t="shared" si="29"/>
        <v>0</v>
      </c>
      <c r="M135" s="1" t="e">
        <f t="shared" si="30"/>
        <v>#DIV/0!</v>
      </c>
      <c r="N135" s="1">
        <f t="shared" ref="N135:N149" si="52">F135-L135</f>
        <v>0</v>
      </c>
      <c r="O135" s="1" t="e">
        <f t="shared" ref="O135:O149" si="53">G135-M135</f>
        <v>#DIV/0!</v>
      </c>
    </row>
    <row r="136" ht="17.5" customHeight="1" spans="1:15">
      <c r="A136" s="19">
        <v>23008</v>
      </c>
      <c r="B136" s="149" t="s">
        <v>365</v>
      </c>
      <c r="C136" s="130">
        <v>4300</v>
      </c>
      <c r="D136" s="130">
        <v>8231</v>
      </c>
      <c r="E136" s="131">
        <f>D136/C136*100</f>
        <v>191.418604651163</v>
      </c>
      <c r="F136" s="133">
        <v>3931</v>
      </c>
      <c r="G136" s="134">
        <v>91.4186046511628</v>
      </c>
      <c r="H136" s="130">
        <v>4684</v>
      </c>
      <c r="I136" s="144">
        <f>H136-C136</f>
        <v>384</v>
      </c>
      <c r="J136" s="131">
        <f>I136/C136*100</f>
        <v>8.93023255813953</v>
      </c>
      <c r="K136" s="1">
        <v>4300</v>
      </c>
      <c r="L136" s="1">
        <f t="shared" si="29"/>
        <v>3931</v>
      </c>
      <c r="M136" s="1">
        <f t="shared" si="30"/>
        <v>91.4186046511628</v>
      </c>
      <c r="N136" s="1">
        <f t="shared" si="52"/>
        <v>0</v>
      </c>
      <c r="O136" s="1">
        <f t="shared" si="53"/>
        <v>0</v>
      </c>
    </row>
    <row r="137" ht="17.5" customHeight="1" spans="1:15">
      <c r="A137" s="19">
        <v>23009</v>
      </c>
      <c r="B137" s="129" t="s">
        <v>366</v>
      </c>
      <c r="C137" s="133"/>
      <c r="D137" s="130">
        <v>6194</v>
      </c>
      <c r="E137" s="131"/>
      <c r="F137" s="133">
        <v>2437</v>
      </c>
      <c r="G137" s="134">
        <v>64.8655842427469</v>
      </c>
      <c r="H137" s="133"/>
      <c r="I137" s="144"/>
      <c r="J137" s="131"/>
      <c r="K137" s="1">
        <v>3757</v>
      </c>
      <c r="L137" s="1">
        <f t="shared" ref="L137:L149" si="54">D137-K137</f>
        <v>2437</v>
      </c>
      <c r="M137" s="1">
        <f t="shared" ref="M137:M149" si="55">L137/K137*100</f>
        <v>64.8655842427469</v>
      </c>
      <c r="N137" s="1">
        <f t="shared" si="52"/>
        <v>0</v>
      </c>
      <c r="O137" s="1">
        <f t="shared" si="53"/>
        <v>0</v>
      </c>
    </row>
    <row r="138" ht="17.5" customHeight="1" spans="1:15">
      <c r="A138" s="19">
        <v>23011</v>
      </c>
      <c r="B138" s="129" t="s">
        <v>707</v>
      </c>
      <c r="C138" s="130"/>
      <c r="D138" s="130"/>
      <c r="E138" s="131"/>
      <c r="F138" s="133"/>
      <c r="G138" s="134"/>
      <c r="H138" s="130"/>
      <c r="I138" s="144"/>
      <c r="J138" s="131"/>
      <c r="L138" s="1">
        <f t="shared" si="54"/>
        <v>0</v>
      </c>
      <c r="M138" s="1" t="e">
        <f t="shared" si="55"/>
        <v>#DIV/0!</v>
      </c>
      <c r="N138" s="1">
        <f t="shared" si="52"/>
        <v>0</v>
      </c>
      <c r="O138" s="1" t="e">
        <f t="shared" si="53"/>
        <v>#DIV/0!</v>
      </c>
    </row>
    <row r="139" ht="17.5" customHeight="1" spans="1:15">
      <c r="A139" s="23">
        <v>2301115</v>
      </c>
      <c r="B139" s="135" t="s">
        <v>708</v>
      </c>
      <c r="C139" s="41"/>
      <c r="D139" s="41"/>
      <c r="E139" s="137"/>
      <c r="F139" s="15"/>
      <c r="G139" s="127"/>
      <c r="H139" s="41"/>
      <c r="I139" s="145"/>
      <c r="J139" s="137"/>
      <c r="L139" s="1">
        <f t="shared" si="54"/>
        <v>0</v>
      </c>
      <c r="M139" s="1" t="e">
        <f t="shared" si="55"/>
        <v>#DIV/0!</v>
      </c>
      <c r="N139" s="1">
        <f t="shared" si="52"/>
        <v>0</v>
      </c>
      <c r="O139" s="1" t="e">
        <f t="shared" si="53"/>
        <v>#DIV/0!</v>
      </c>
    </row>
    <row r="140" ht="17.5" customHeight="1" spans="1:15">
      <c r="A140" s="23">
        <v>2301131</v>
      </c>
      <c r="B140" s="135" t="s">
        <v>709</v>
      </c>
      <c r="C140" s="41"/>
      <c r="D140" s="41"/>
      <c r="E140" s="137"/>
      <c r="F140" s="15"/>
      <c r="G140" s="127"/>
      <c r="H140" s="15"/>
      <c r="I140" s="145"/>
      <c r="J140" s="137"/>
      <c r="L140" s="1">
        <f t="shared" si="54"/>
        <v>0</v>
      </c>
      <c r="M140" s="1" t="e">
        <f t="shared" si="55"/>
        <v>#DIV/0!</v>
      </c>
      <c r="N140" s="1">
        <f t="shared" si="52"/>
        <v>0</v>
      </c>
      <c r="O140" s="1" t="e">
        <f t="shared" si="53"/>
        <v>#DIV/0!</v>
      </c>
    </row>
    <row r="141" ht="17.5" customHeight="1" spans="1:15">
      <c r="A141" s="23">
        <v>2301133</v>
      </c>
      <c r="B141" s="135" t="s">
        <v>710</v>
      </c>
      <c r="C141" s="15"/>
      <c r="D141" s="41"/>
      <c r="E141" s="137"/>
      <c r="F141" s="15"/>
      <c r="G141" s="127"/>
      <c r="H141" s="15"/>
      <c r="I141" s="145"/>
      <c r="J141" s="137"/>
      <c r="L141" s="1">
        <f t="shared" si="54"/>
        <v>0</v>
      </c>
      <c r="M141" s="1" t="e">
        <f t="shared" si="55"/>
        <v>#DIV/0!</v>
      </c>
      <c r="N141" s="1">
        <f t="shared" si="52"/>
        <v>0</v>
      </c>
      <c r="O141" s="1" t="e">
        <f t="shared" si="53"/>
        <v>#DIV/0!</v>
      </c>
    </row>
    <row r="142" ht="17.5" customHeight="1" spans="1:15">
      <c r="A142" s="23">
        <v>2301198</v>
      </c>
      <c r="B142" s="135" t="s">
        <v>711</v>
      </c>
      <c r="C142" s="41"/>
      <c r="D142" s="41"/>
      <c r="E142" s="137"/>
      <c r="F142" s="15"/>
      <c r="G142" s="127"/>
      <c r="H142" s="41"/>
      <c r="I142" s="145"/>
      <c r="J142" s="137"/>
      <c r="L142" s="1">
        <f t="shared" si="54"/>
        <v>0</v>
      </c>
      <c r="M142" s="1" t="e">
        <f t="shared" si="55"/>
        <v>#DIV/0!</v>
      </c>
      <c r="N142" s="1">
        <f t="shared" si="52"/>
        <v>0</v>
      </c>
      <c r="O142" s="1" t="e">
        <f t="shared" si="53"/>
        <v>#DIV/0!</v>
      </c>
    </row>
    <row r="143" ht="17.5" customHeight="1" spans="1:15">
      <c r="A143" s="23">
        <v>2301199</v>
      </c>
      <c r="B143" s="135" t="s">
        <v>712</v>
      </c>
      <c r="C143" s="15"/>
      <c r="D143" s="41"/>
      <c r="E143" s="137"/>
      <c r="F143" s="15"/>
      <c r="G143" s="127"/>
      <c r="H143" s="15"/>
      <c r="I143" s="145"/>
      <c r="J143" s="137"/>
      <c r="L143" s="1">
        <f t="shared" si="54"/>
        <v>0</v>
      </c>
      <c r="M143" s="1" t="e">
        <f t="shared" si="55"/>
        <v>#DIV/0!</v>
      </c>
      <c r="N143" s="1">
        <f t="shared" si="52"/>
        <v>0</v>
      </c>
      <c r="O143" s="1" t="e">
        <f t="shared" si="53"/>
        <v>#DIV/0!</v>
      </c>
    </row>
    <row r="144" ht="17.5" customHeight="1" spans="1:15">
      <c r="A144" s="19">
        <v>231</v>
      </c>
      <c r="B144" s="129" t="s">
        <v>368</v>
      </c>
      <c r="C144" s="130"/>
      <c r="D144" s="130">
        <v>4494</v>
      </c>
      <c r="E144" s="131"/>
      <c r="F144" s="133">
        <v>-506</v>
      </c>
      <c r="G144" s="134">
        <v>-10.12</v>
      </c>
      <c r="H144" s="130"/>
      <c r="I144" s="144"/>
      <c r="J144" s="131"/>
      <c r="K144" s="1">
        <v>5000</v>
      </c>
      <c r="L144" s="1">
        <f t="shared" si="54"/>
        <v>-506</v>
      </c>
      <c r="M144" s="1">
        <f t="shared" si="55"/>
        <v>-10.12</v>
      </c>
      <c r="N144" s="1">
        <f t="shared" si="52"/>
        <v>0</v>
      </c>
      <c r="O144" s="1">
        <f t="shared" si="53"/>
        <v>0</v>
      </c>
    </row>
    <row r="145" ht="17.5" customHeight="1" spans="1:15">
      <c r="A145" s="19">
        <v>23104</v>
      </c>
      <c r="B145" s="129" t="s">
        <v>713</v>
      </c>
      <c r="C145" s="130"/>
      <c r="D145" s="130"/>
      <c r="E145" s="131"/>
      <c r="F145" s="130"/>
      <c r="G145" s="132"/>
      <c r="H145" s="130"/>
      <c r="I145" s="144"/>
      <c r="J145" s="131"/>
      <c r="L145" s="1">
        <f t="shared" si="54"/>
        <v>0</v>
      </c>
      <c r="M145" s="1" t="e">
        <f t="shared" si="55"/>
        <v>#DIV/0!</v>
      </c>
      <c r="N145" s="1">
        <f t="shared" si="52"/>
        <v>0</v>
      </c>
      <c r="O145" s="1" t="e">
        <f t="shared" si="53"/>
        <v>#DIV/0!</v>
      </c>
    </row>
    <row r="146" ht="17.5" customHeight="1" spans="1:15">
      <c r="A146" s="23">
        <v>2310411</v>
      </c>
      <c r="B146" s="135" t="s">
        <v>714</v>
      </c>
      <c r="C146" s="41"/>
      <c r="D146" s="41"/>
      <c r="E146" s="137"/>
      <c r="F146" s="15"/>
      <c r="G146" s="127"/>
      <c r="H146" s="15"/>
      <c r="I146" s="145"/>
      <c r="J146" s="137"/>
      <c r="L146" s="1">
        <f t="shared" si="54"/>
        <v>0</v>
      </c>
      <c r="M146" s="1" t="e">
        <f t="shared" si="55"/>
        <v>#DIV/0!</v>
      </c>
      <c r="N146" s="1">
        <f t="shared" si="52"/>
        <v>0</v>
      </c>
      <c r="O146" s="1" t="e">
        <f t="shared" si="53"/>
        <v>#DIV/0!</v>
      </c>
    </row>
    <row r="147" ht="17.5" customHeight="1" spans="1:15">
      <c r="A147" s="23">
        <v>2310419</v>
      </c>
      <c r="B147" s="135" t="s">
        <v>715</v>
      </c>
      <c r="C147" s="15"/>
      <c r="D147" s="41"/>
      <c r="E147" s="137"/>
      <c r="F147" s="15"/>
      <c r="G147" s="127"/>
      <c r="H147" s="15"/>
      <c r="I147" s="145"/>
      <c r="J147" s="137"/>
      <c r="L147" s="1">
        <f t="shared" si="54"/>
        <v>0</v>
      </c>
      <c r="M147" s="1" t="e">
        <f t="shared" si="55"/>
        <v>#DIV/0!</v>
      </c>
      <c r="N147" s="1">
        <f t="shared" si="52"/>
        <v>0</v>
      </c>
      <c r="O147" s="1" t="e">
        <f t="shared" si="53"/>
        <v>#DIV/0!</v>
      </c>
    </row>
    <row r="148" ht="17.5" customHeight="1" spans="1:15">
      <c r="A148" s="23">
        <v>2310431</v>
      </c>
      <c r="B148" s="135" t="s">
        <v>716</v>
      </c>
      <c r="C148" s="41"/>
      <c r="D148" s="41"/>
      <c r="E148" s="137"/>
      <c r="F148" s="15"/>
      <c r="G148" s="127"/>
      <c r="H148" s="15"/>
      <c r="I148" s="145"/>
      <c r="J148" s="137"/>
      <c r="L148" s="1">
        <f t="shared" si="54"/>
        <v>0</v>
      </c>
      <c r="M148" s="1" t="e">
        <f t="shared" si="55"/>
        <v>#DIV/0!</v>
      </c>
      <c r="N148" s="1">
        <f t="shared" si="52"/>
        <v>0</v>
      </c>
      <c r="O148" s="1" t="e">
        <f t="shared" si="53"/>
        <v>#DIV/0!</v>
      </c>
    </row>
    <row r="149" ht="17.5" customHeight="1" spans="1:15">
      <c r="A149" s="23">
        <v>2310498</v>
      </c>
      <c r="B149" s="135" t="s">
        <v>717</v>
      </c>
      <c r="C149" s="15"/>
      <c r="D149" s="15"/>
      <c r="E149" s="137"/>
      <c r="F149" s="15"/>
      <c r="G149" s="127"/>
      <c r="H149" s="41"/>
      <c r="I149" s="145"/>
      <c r="J149" s="137"/>
      <c r="L149" s="1">
        <f t="shared" si="54"/>
        <v>0</v>
      </c>
      <c r="M149" s="1" t="e">
        <f t="shared" si="55"/>
        <v>#DIV/0!</v>
      </c>
      <c r="N149" s="1">
        <f t="shared" si="52"/>
        <v>0</v>
      </c>
      <c r="O149" s="1" t="e">
        <f t="shared" si="53"/>
        <v>#DIV/0!</v>
      </c>
    </row>
  </sheetData>
  <mergeCells count="14">
    <mergeCell ref="A2:J2"/>
    <mergeCell ref="A3:B3"/>
    <mergeCell ref="C3:F3"/>
    <mergeCell ref="G3:H3"/>
    <mergeCell ref="C4:G4"/>
    <mergeCell ref="H4:J4"/>
    <mergeCell ref="F5:G5"/>
    <mergeCell ref="I5:J5"/>
    <mergeCell ref="A4:A6"/>
    <mergeCell ref="B4:B6"/>
    <mergeCell ref="C5:C6"/>
    <mergeCell ref="D5:D6"/>
    <mergeCell ref="E5:E6"/>
    <mergeCell ref="H5:H6"/>
  </mergeCells>
  <printOptions horizontalCentered="1"/>
  <pageMargins left="0.700694444444445" right="0.700694444444445" top="0.751388888888889" bottom="0.751388888888889" header="0.298611111111111" footer="0.298611111111111"/>
  <pageSetup paperSize="9" firstPageNumber="22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附件一（封面）</vt:lpstr>
      <vt:lpstr>附表一（一）一般公共预算收入表</vt:lpstr>
      <vt:lpstr>附表一（二）一般公共预算支出表</vt:lpstr>
      <vt:lpstr>附表一(三)一般公共预算本级支出表 </vt:lpstr>
      <vt:lpstr>附表一（四）一般公共预算本级基本支出表</vt:lpstr>
      <vt:lpstr>附表一(五)一般公共预算税收返还和转移支付表</vt:lpstr>
      <vt:lpstr>附表一(六)政府一般债务限额和余额情况表</vt:lpstr>
      <vt:lpstr>附表二（一）政府性基金收入表</vt:lpstr>
      <vt:lpstr>附表二（二）政府性基金支出表</vt:lpstr>
      <vt:lpstr>附表二(三)本级政府性基金支出表</vt:lpstr>
      <vt:lpstr>附表二(四)政府性基金转移支付表</vt:lpstr>
      <vt:lpstr>附表二(五)政府专项债务限额和余额情况表 </vt:lpstr>
      <vt:lpstr>附表三(一)国有资本经营预算收入表</vt:lpstr>
      <vt:lpstr>附表三(二)国有资本经营预算支出表</vt:lpstr>
      <vt:lpstr>附表三(三)本级国有资本经营预算支出表 </vt:lpstr>
      <vt:lpstr>附表三(四)对下安排转移支付的应当公开国有资本经营预算转移支付</vt:lpstr>
      <vt:lpstr>附表四（一）社会保险基金收入预算表</vt:lpstr>
      <vt:lpstr>附表四（二）社会保险基金支出预算表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心风雅 行光华</cp:lastModifiedBy>
  <dcterms:created xsi:type="dcterms:W3CDTF">2024-02-28T01:33:00Z</dcterms:created>
  <dcterms:modified xsi:type="dcterms:W3CDTF">2025-03-19T00:56:05Z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A4578B83E1CC4D4BB6DF30FDFA1353F9_13</vt:lpwstr>
  </property>
  <property fmtid="{D5CDD505-2E9C-101B-9397-08002B2CF9AE}" pid="4" name="KSOReadingLayout">
    <vt:bool>true</vt:bool>
  </property>
</Properties>
</file>