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730" windowHeight="13050" activeTab="4"/>
  </bookViews>
  <sheets>
    <sheet name="一般预算收支调整总表 " sheetId="5" r:id="rId1"/>
    <sheet name="土地出让金基金预算" sheetId="2" r:id="rId2"/>
    <sheet name="债券资金安排" sheetId="3" r:id="rId3"/>
    <sheet name="科学发展先进县资金安排" sheetId="4" r:id="rId4"/>
    <sheet name="龙胜各族自治县2018年一般公共预算收入调整表" sheetId="6" r:id="rId5"/>
  </sheets>
  <definedNames>
    <definedName name="_xlnm.Print_Titles" localSheetId="3">科学发展先进县资金安排!$1:$4</definedName>
    <definedName name="_xlnm.Print_Titles" localSheetId="1">土地出让金基金预算!$1:$5</definedName>
    <definedName name="_xlnm.Print_Titles" localSheetId="0">'一般预算收支调整总表 '!$2:$6</definedName>
    <definedName name="_xlnm.Print_Titles" localSheetId="2">债券资金安排!$2:$4</definedName>
  </definedNames>
  <calcPr calcId="125725"/>
</workbook>
</file>

<file path=xl/calcChain.xml><?xml version="1.0" encoding="utf-8"?>
<calcChain xmlns="http://schemas.openxmlformats.org/spreadsheetml/2006/main">
  <c r="D6" i="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5"/>
  <c r="C33"/>
  <c r="B5"/>
  <c r="B22"/>
  <c r="E75" i="5"/>
  <c r="B33" i="6" l="1"/>
  <c r="M31" i="5" l="1"/>
  <c r="H8"/>
  <c r="H9"/>
  <c r="G9" s="1"/>
  <c r="H10"/>
  <c r="H11"/>
  <c r="H12"/>
  <c r="H13"/>
  <c r="H14"/>
  <c r="G14" s="1"/>
  <c r="H15"/>
  <c r="H16"/>
  <c r="H17"/>
  <c r="H18"/>
  <c r="H19"/>
  <c r="H20"/>
  <c r="H21"/>
  <c r="G21" s="1"/>
  <c r="H22"/>
  <c r="H23"/>
  <c r="G23" s="1"/>
  <c r="H24"/>
  <c r="H25"/>
  <c r="G25" s="1"/>
  <c r="H26"/>
  <c r="H27"/>
  <c r="G27" s="1"/>
  <c r="H28"/>
  <c r="H29"/>
  <c r="G29" s="1"/>
  <c r="H30"/>
  <c r="H32"/>
  <c r="H33"/>
  <c r="H34"/>
  <c r="G34" s="1"/>
  <c r="H35"/>
  <c r="H36"/>
  <c r="H7"/>
  <c r="M68"/>
  <c r="C66"/>
  <c r="C65"/>
  <c r="C64"/>
  <c r="C63"/>
  <c r="C62"/>
  <c r="C61"/>
  <c r="C60"/>
  <c r="D59"/>
  <c r="B59"/>
  <c r="C59" s="1"/>
  <c r="C58"/>
  <c r="C57"/>
  <c r="C56"/>
  <c r="C55"/>
  <c r="C54"/>
  <c r="C53"/>
  <c r="C52"/>
  <c r="C51"/>
  <c r="C50"/>
  <c r="C49"/>
  <c r="C48"/>
  <c r="C47"/>
  <c r="C46"/>
  <c r="C45"/>
  <c r="C44"/>
  <c r="C43"/>
  <c r="C41"/>
  <c r="C40"/>
  <c r="C39"/>
  <c r="C38"/>
  <c r="D37"/>
  <c r="C37"/>
  <c r="B37"/>
  <c r="G36"/>
  <c r="C36"/>
  <c r="G35"/>
  <c r="C35"/>
  <c r="C34"/>
  <c r="G33"/>
  <c r="C33"/>
  <c r="C32"/>
  <c r="F31"/>
  <c r="F68" s="1"/>
  <c r="C31"/>
  <c r="G30"/>
  <c r="C30"/>
  <c r="C29"/>
  <c r="G28"/>
  <c r="C28"/>
  <c r="C27"/>
  <c r="G26"/>
  <c r="C26"/>
  <c r="C25"/>
  <c r="G24"/>
  <c r="C24"/>
  <c r="C23"/>
  <c r="G22"/>
  <c r="C22"/>
  <c r="C21"/>
  <c r="B21"/>
  <c r="G20"/>
  <c r="C20"/>
  <c r="C17" s="1"/>
  <c r="G19"/>
  <c r="C19"/>
  <c r="K18"/>
  <c r="C18"/>
  <c r="G17"/>
  <c r="D17"/>
  <c r="D9" s="1"/>
  <c r="D8" s="1"/>
  <c r="D68" s="1"/>
  <c r="B17"/>
  <c r="G16"/>
  <c r="C16"/>
  <c r="G15"/>
  <c r="C15"/>
  <c r="C14"/>
  <c r="G13"/>
  <c r="C13"/>
  <c r="G12"/>
  <c r="C12"/>
  <c r="K11"/>
  <c r="G11" s="1"/>
  <c r="C11"/>
  <c r="K10"/>
  <c r="D10"/>
  <c r="C10"/>
  <c r="B10"/>
  <c r="B9"/>
  <c r="C9" s="1"/>
  <c r="L7"/>
  <c r="K7"/>
  <c r="G7"/>
  <c r="C7"/>
  <c r="D38" i="4"/>
  <c r="D33" i="3"/>
  <c r="D29"/>
  <c r="D25"/>
  <c r="D24"/>
  <c r="D12"/>
  <c r="L46" i="2"/>
  <c r="K46"/>
  <c r="J46"/>
  <c r="I46"/>
  <c r="F46"/>
  <c r="E46"/>
  <c r="D46"/>
  <c r="C46"/>
  <c r="J44"/>
  <c r="J43"/>
  <c r="J42"/>
  <c r="J41"/>
  <c r="I41"/>
  <c r="J40"/>
  <c r="J39"/>
  <c r="J38"/>
  <c r="J37"/>
  <c r="J36"/>
  <c r="J35"/>
  <c r="J34"/>
  <c r="J33"/>
  <c r="J32"/>
  <c r="J31"/>
  <c r="J30"/>
  <c r="J29"/>
  <c r="I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D7"/>
  <c r="C7"/>
  <c r="J6"/>
  <c r="D6"/>
  <c r="G18" i="5" l="1"/>
  <c r="G10"/>
  <c r="J31"/>
  <c r="J68" s="1"/>
  <c r="L31"/>
  <c r="L68" s="1"/>
  <c r="K31"/>
  <c r="K68" s="1"/>
  <c r="C68"/>
  <c r="C8"/>
  <c r="B8"/>
  <c r="B68" s="1"/>
  <c r="I31" l="1"/>
  <c r="H31" s="1"/>
  <c r="G8"/>
  <c r="I68" l="1"/>
  <c r="H68" l="1"/>
  <c r="G31"/>
  <c r="G68" s="1"/>
</calcChain>
</file>

<file path=xl/sharedStrings.xml><?xml version="1.0" encoding="utf-8"?>
<sst xmlns="http://schemas.openxmlformats.org/spreadsheetml/2006/main" count="452" uniqueCount="351">
  <si>
    <t>附件1</t>
  </si>
  <si>
    <t xml:space="preserve">   龙胜各族自治县2018年一般预算调整表</t>
  </si>
  <si>
    <t xml:space="preserve">  编制单位：龙胜县财政局</t>
  </si>
  <si>
    <t>编制日期：2018年9月3日</t>
  </si>
  <si>
    <t xml:space="preserve">                                 单位：万元</t>
  </si>
  <si>
    <t>收              入</t>
  </si>
  <si>
    <t>支                    出</t>
  </si>
  <si>
    <t>增减因素</t>
  </si>
  <si>
    <t>项目</t>
  </si>
  <si>
    <t>2018年年初预算</t>
  </si>
  <si>
    <t>2018年预算调整数</t>
  </si>
  <si>
    <t>增、减</t>
  </si>
  <si>
    <t>2018年年初预算数</t>
  </si>
  <si>
    <t>增        减</t>
  </si>
  <si>
    <t>合计</t>
  </si>
  <si>
    <t>新增政府债券</t>
  </si>
  <si>
    <t>专项转移支付</t>
  </si>
  <si>
    <t>一般转移支付</t>
  </si>
  <si>
    <t>公共预算调整增、减</t>
  </si>
  <si>
    <t>一、一般公共预算收入</t>
  </si>
  <si>
    <t>一、一般公共服务</t>
  </si>
  <si>
    <t>二、转移性收入</t>
  </si>
  <si>
    <t>二、外交支出</t>
  </si>
  <si>
    <t xml:space="preserve"> ㈠ 上级补助收入</t>
  </si>
  <si>
    <t>三、国防支出</t>
  </si>
  <si>
    <t xml:space="preserve">    ⑴返还性收入</t>
  </si>
  <si>
    <t>四、公共安全支出</t>
  </si>
  <si>
    <t>⑴增加一般转移支付支出667万元：消防车购置经费（分期付款）100万元；消防器材购置经费30万元；基层公检法司转移支付支出537万元；</t>
  </si>
  <si>
    <t xml:space="preserve">      所得税基数返还收入 </t>
  </si>
  <si>
    <t>五、教育支出</t>
  </si>
  <si>
    <t xml:space="preserve">      成品油税费改革税收返还收入</t>
  </si>
  <si>
    <t>六、科学技术支出</t>
  </si>
  <si>
    <t>⑴增加专项转移支付支出29万元；</t>
  </si>
  <si>
    <t xml:space="preserve">      增值税税收返还收入</t>
  </si>
  <si>
    <t>七、文化体育与传媒支出</t>
  </si>
  <si>
    <t>⑴增加专项转移支付支出706万元；</t>
  </si>
  <si>
    <t xml:space="preserve">      消费税税收返还收入</t>
  </si>
  <si>
    <t>八、社会保障和就业支出</t>
  </si>
  <si>
    <t>⑴增加专项转移支付支出250万元；⑵增加一般转移支付178万元：</t>
  </si>
  <si>
    <t xml:space="preserve">      增值税五五分享税收返还收入</t>
  </si>
  <si>
    <t>九、医疗卫生与计划生育支出</t>
  </si>
  <si>
    <t>⑴增加专项转移支付支出1928万元；⑵增加一般转移支付33万元：基层医疗卫生机构管理信息系统建设项目经费33万元；</t>
  </si>
  <si>
    <t xml:space="preserve">      其他税收返还收入</t>
  </si>
  <si>
    <t>十、节能环保支出</t>
  </si>
  <si>
    <t>⑴新增政府债券支出200万元：三门镇污水处理工程100万元；瓢里镇污水处理工程100万元；⑵增加专项转移支付支出1240万元；⑶增加一般转移支付15万元：县城污水处理出口在线监测总磷总氮设备采购款15万元；</t>
  </si>
  <si>
    <t xml:space="preserve">    ⑵一般性转移支付收入</t>
  </si>
  <si>
    <t>十一、城乡社区支出</t>
  </si>
  <si>
    <t>⑴增加新增政府债券支出5785万元：桂三高速公路龙胜县城段出口连接公路（龙脊大道）工程项目1,000万元；桂三高速公路龙胜县城段出口连接公路（龙脊大道）市政设施项目（含路网管网）1,000万元；桂三高速公路龙胜县城段出口连接公路工程1,000万元；龙胜县平等少数民族（侗族）特色小镇528万元；平等镇乡改镇基础建设项目472万元；龙胜各族自治县三门镇建筑立面改造工程200万元；龙胜各族自治县三门镇红玉广场项目200万元；龙胜龙脊梯田风景名胜区大循环公路工程1,000万元；龙脊镇金江村特色村寨建设385万元;⑵增加专项转移支付支出4452万元；⑶增加一般转移支付990万元：龙胜县振东停车管理服务有限公司经营停车收费亏损部分补助资金50万元；2017和2018年度“美丽龙胜”乡村建设活动办公经费20万元；瓢里镇新型城镇化建设项目资金100万元；乐江新型城镇化建设项目资金320万元；三门镇新型城镇化建设项目资金100万元；玉河溪--长滩公路扩宽项目资金100万元；和大路口至金江线立面改造工程项目资金200万元；县城至高速公路延长线征地拆迁资金（龙脊大道）100万元；</t>
  </si>
  <si>
    <t xml:space="preserve">      体制补助收入</t>
  </si>
  <si>
    <t>十二、农林水支出</t>
  </si>
  <si>
    <t xml:space="preserve">      均衡性转移支付收入</t>
  </si>
  <si>
    <t>十三、交通运输支出</t>
  </si>
  <si>
    <t>⑴增加专项转移支付支出1830万元；⑵增加一般转移支付6184万元：</t>
  </si>
  <si>
    <t xml:space="preserve">      县级基本财力保障机制奖补资金收入</t>
  </si>
  <si>
    <t>十四、资源勘探信息等支出</t>
  </si>
  <si>
    <t>⑴增加专项转移支付支出120万元；</t>
  </si>
  <si>
    <t xml:space="preserve">      结算补助收入</t>
  </si>
  <si>
    <t>十五、商业服务业等支出</t>
  </si>
  <si>
    <t>⑴增加专项转移支付支出540万元；</t>
  </si>
  <si>
    <t xml:space="preserve">      资源枯竭型城市转移支付补助收入</t>
  </si>
  <si>
    <t>十六、金融支出</t>
  </si>
  <si>
    <t xml:space="preserve">      企业事业单位划转补助收入</t>
  </si>
  <si>
    <t>十七、援助其他地区支出</t>
  </si>
  <si>
    <t xml:space="preserve">      成品油税费改革转移支付补助收入</t>
  </si>
  <si>
    <t>十八、国土海洋气象等支出</t>
  </si>
  <si>
    <t>⑴增加专项转移支付支出217万元；</t>
  </si>
  <si>
    <t xml:space="preserve">      基层公检法司转移支付收入</t>
  </si>
  <si>
    <t>十九、住房保障</t>
  </si>
  <si>
    <t xml:space="preserve">      城乡义务教育转移支付收入</t>
  </si>
  <si>
    <t>二十、粮油物资储备支出</t>
  </si>
  <si>
    <t xml:space="preserve">      基本养老金转移支付收入</t>
  </si>
  <si>
    <t>二十一、预备费</t>
  </si>
  <si>
    <t xml:space="preserve">      城乡居民医疗保险转移支付收入</t>
  </si>
  <si>
    <t>二十二、债务付息支出</t>
  </si>
  <si>
    <t>⑴增加债务付息支出1100万元；</t>
  </si>
  <si>
    <t xml:space="preserve">      农村综合改革转移支付收入</t>
  </si>
  <si>
    <t>二十三、债务发行费用支出</t>
  </si>
  <si>
    <t xml:space="preserve">      产粮（油）大县奖励资金收入</t>
  </si>
  <si>
    <t>二十四、其他支出</t>
  </si>
  <si>
    <t xml:space="preserve">      重点生态功能区转移支付收入</t>
  </si>
  <si>
    <t>一般公共预算支出合计</t>
  </si>
  <si>
    <t xml:space="preserve">      固定数额补助收入</t>
  </si>
  <si>
    <t>转移性支出</t>
  </si>
  <si>
    <t xml:space="preserve">      革命老区转移支付收入</t>
  </si>
  <si>
    <t xml:space="preserve">  上解上级支出</t>
  </si>
  <si>
    <t xml:space="preserve">      民族地区转移支付收入</t>
  </si>
  <si>
    <t xml:space="preserve">      体制上解支出</t>
  </si>
  <si>
    <t xml:space="preserve">      贫困地区转移支付收入</t>
  </si>
  <si>
    <t xml:space="preserve">      专项上解支出</t>
  </si>
  <si>
    <t xml:space="preserve">      其他一般性转移支付收入</t>
  </si>
  <si>
    <t xml:space="preserve">  债券还本支出</t>
  </si>
  <si>
    <t>⑴新增政府债券支出2955万元；⑵调减地方政府一般还本支出2100万元</t>
  </si>
  <si>
    <t xml:space="preserve"> 　⑶专项转移支付收入</t>
  </si>
  <si>
    <t xml:space="preserve"> 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</si>
  <si>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</si>
  <si>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</si>
  <si>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</si>
  <si>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</si>
  <si>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</si>
  <si>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>⑴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</si>
  <si>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</si>
  <si>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</si>
  <si>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</si>
  <si>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</si>
  <si>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</si>
  <si>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</si>
  <si>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</si>
  <si>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</si>
  <si>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</si>
  <si>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</si>
  <si>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</si>
  <si>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</si>
  <si>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</si>
  <si>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</si>
  <si>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</si>
  <si>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>三、上年结余收入</t>
  </si>
  <si>
    <t>四、调入资金</t>
  </si>
  <si>
    <t xml:space="preserve">    调入预算稳定调节基金</t>
  </si>
  <si>
    <t xml:space="preserve">    从政府性基金预算调入</t>
  </si>
  <si>
    <t xml:space="preserve">    从国有资本经营预算调入</t>
  </si>
  <si>
    <t xml:space="preserve">    从其他资金调入</t>
  </si>
  <si>
    <t>五、地方政府一般债务收入</t>
  </si>
  <si>
    <t>六、地方政府一般债务转贷收入</t>
  </si>
  <si>
    <t>七、接受其他地区援助收入</t>
  </si>
  <si>
    <t>收入总计</t>
  </si>
  <si>
    <t>支出总计</t>
  </si>
  <si>
    <t>附件2</t>
  </si>
  <si>
    <t>2018年龙胜县土地出让金收支调整预算表</t>
  </si>
  <si>
    <t>金额单位：万元</t>
  </si>
  <si>
    <t>收入预算</t>
  </si>
  <si>
    <t>支出预算</t>
  </si>
  <si>
    <t>序号</t>
  </si>
  <si>
    <t>项目内容</t>
  </si>
  <si>
    <t>年初预算</t>
  </si>
  <si>
    <t>增(+)减(-)</t>
  </si>
  <si>
    <t>调整预算</t>
  </si>
  <si>
    <t>功能科目名称及代码</t>
  </si>
  <si>
    <t>金额</t>
  </si>
  <si>
    <t>上年结余</t>
  </si>
  <si>
    <t>1、美丽村屯保洁员工资补助</t>
  </si>
  <si>
    <t>2120899其他国有土地使用权出让收入安排的支出</t>
  </si>
  <si>
    <t>2018年土地出让金收入</t>
  </si>
  <si>
    <t>2、党校建设</t>
  </si>
  <si>
    <t>2120803城市建设支出</t>
  </si>
  <si>
    <t>土地储备专项债券收入</t>
  </si>
  <si>
    <t>3、龙胜镇小学建设缺口资金</t>
  </si>
  <si>
    <t>4、龙胜镇浸沟泥石流地质灾害治理工程款</t>
  </si>
  <si>
    <t>5、龙脊镇易地搬迁项目撤销补偿款</t>
  </si>
  <si>
    <t>6、财政投资评审预决算经费</t>
  </si>
  <si>
    <t>8、农村危房改造</t>
  </si>
  <si>
    <t>2120804农村基础设施建设支出</t>
  </si>
  <si>
    <t>9、宝玉石综合开发宣传经费</t>
  </si>
  <si>
    <t>10、全县正科领导干部依法行政能力素质提升培训经费</t>
  </si>
  <si>
    <t>11、贫困村基础设施建设项目</t>
  </si>
  <si>
    <t>12、征地拆迁补偿经费</t>
  </si>
  <si>
    <t>2120801征地和拆迁补偿支出</t>
  </si>
  <si>
    <t>13、廉租住房支出</t>
  </si>
  <si>
    <t>2120807廉租住房支出</t>
  </si>
  <si>
    <t>14、乡镇基层政权建设</t>
  </si>
  <si>
    <t>15、非财政拨款单位计生人员提高待遇</t>
  </si>
  <si>
    <t>16、农村公路养护</t>
  </si>
  <si>
    <t>17、北岸安置房建设尾款</t>
  </si>
  <si>
    <t>18、不动产登记历史数据整合建库工作经费</t>
  </si>
  <si>
    <t>19、为民服务及村级运行维护费</t>
  </si>
  <si>
    <t>20、农村信用体系建设及维护费</t>
  </si>
  <si>
    <t>21、重点项目前期及工作经费</t>
  </si>
  <si>
    <t>22、事业单位参加企业保险转机关事业保险增加费</t>
  </si>
  <si>
    <t>25、市政建设（零星维修）</t>
  </si>
  <si>
    <t>26、专项宣传费</t>
  </si>
  <si>
    <t>27、县城环卫购买服务经费</t>
  </si>
  <si>
    <t>28、涉案车辆停车费</t>
  </si>
  <si>
    <t>29、企业发展</t>
  </si>
  <si>
    <t>30、县城垃圾转运桂林转运费（含设备费）</t>
  </si>
  <si>
    <t>31、旅游节庆</t>
  </si>
  <si>
    <t>32、旅游促销费</t>
  </si>
  <si>
    <t>33、北岸建设</t>
  </si>
  <si>
    <t>34、龙腾花海水田耕种补偿款</t>
  </si>
  <si>
    <t>35、新市民购房补贴</t>
  </si>
  <si>
    <t>36、农业产业风险金</t>
  </si>
  <si>
    <t>37、其他支出（返还）</t>
  </si>
  <si>
    <t>38、泗水大型演艺协调指挥部工作经费</t>
  </si>
  <si>
    <t>39、美丽乡村及“三改”工程资金</t>
  </si>
  <si>
    <t>40、县城饮用水自动监测站建设</t>
  </si>
  <si>
    <t>41、贫困户帮扶经费</t>
  </si>
  <si>
    <t>42、垃圾渗滤液处理专项运行经费</t>
  </si>
  <si>
    <t>43、勒东新区土地储备项目</t>
  </si>
  <si>
    <t>2120802土地开发支出</t>
  </si>
  <si>
    <t xml:space="preserve">合计 </t>
  </si>
  <si>
    <t>合   计</t>
  </si>
  <si>
    <t>附件3</t>
  </si>
  <si>
    <t>2018年政府债券资金项目安排情况表</t>
  </si>
  <si>
    <t>龙胜县财政局编制</t>
  </si>
  <si>
    <t>单  位</t>
  </si>
  <si>
    <t>项        目</t>
  </si>
  <si>
    <t>金  额</t>
  </si>
  <si>
    <t>卫计局</t>
  </si>
  <si>
    <t>村级标准化卫生室新建项目和维修项目</t>
  </si>
  <si>
    <t>文新广体局</t>
  </si>
  <si>
    <t>村级综合文化服务中心建设项目</t>
  </si>
  <si>
    <t>交通局</t>
  </si>
  <si>
    <t>行政村道路硬化建设项目</t>
  </si>
  <si>
    <t>各乡镇</t>
  </si>
  <si>
    <t>农村村屯道路桥梁维修新建建设项目</t>
  </si>
  <si>
    <t>住建局</t>
  </si>
  <si>
    <t>农村木房修缮加固项目</t>
  </si>
  <si>
    <t>平等镇政府</t>
  </si>
  <si>
    <t>平等村旅游扶贫基础设施建设项目</t>
  </si>
  <si>
    <t>林业局</t>
  </si>
  <si>
    <t>周家村勇爱油茶产业扶贫示范基地道路建设项目</t>
  </si>
  <si>
    <t xml:space="preserve">       新增政府一般债券用于脱贫攻坚项目</t>
  </si>
  <si>
    <t>兴龙城投公司</t>
  </si>
  <si>
    <t>桂三高速公路龙胜县城段出口连接公路（龙脊大道）工程项目</t>
  </si>
  <si>
    <t>桂三高速公路龙胜县城段出口连接公路（龙脊大道）市政设施项目（含路网管网）</t>
  </si>
  <si>
    <t>桂三高速公路龙胜县城段出口连接公路工程</t>
  </si>
  <si>
    <t>平等少数民族（侗族）特色小镇</t>
  </si>
  <si>
    <t>平等镇乡改镇基础建设项目</t>
  </si>
  <si>
    <t>三门镇政府</t>
  </si>
  <si>
    <t>三门镇建筑立面改造工程</t>
  </si>
  <si>
    <t>三门镇红玉广场项目</t>
  </si>
  <si>
    <t>龙胜龙脊梯田风景名胜区大循环公路工程</t>
  </si>
  <si>
    <t>三门镇污水处理工程</t>
  </si>
  <si>
    <t>瓢里镇政府</t>
  </si>
  <si>
    <t>龙胜县瓢里镇污水处理工程</t>
  </si>
  <si>
    <t>龙脊镇政府</t>
  </si>
  <si>
    <t>龙脊镇金江村特色村寨建设。</t>
  </si>
  <si>
    <t>新增政府一般债券用于公益性资金项目</t>
  </si>
  <si>
    <t>政府一般债券支出合计</t>
  </si>
  <si>
    <t>农村公路建设--借新还旧一般债券2013年地方政府债券（六期）本金（5年期）</t>
  </si>
  <si>
    <t>市容局</t>
  </si>
  <si>
    <t>市政灯光亮化项目--借新还旧一般债券2015年地方政府债券（二期）本金（3年期）</t>
  </si>
  <si>
    <t>污水处理厂</t>
  </si>
  <si>
    <t>污水处理厂项目（国开行借款）</t>
  </si>
  <si>
    <t>定向承销发行置换债券支出合计</t>
  </si>
  <si>
    <t>国土局</t>
  </si>
  <si>
    <t>勒东新区土地储备项目（用于土地出让基金项目）</t>
  </si>
  <si>
    <t>土地储备专项债券支出合计</t>
  </si>
  <si>
    <t>总        计</t>
  </si>
  <si>
    <t>附件4</t>
  </si>
  <si>
    <t>龙胜各族自治县2017年度科学发展先进县奖励资金使用方案</t>
  </si>
  <si>
    <t>单位：万元</t>
  </si>
  <si>
    <t>预算单位</t>
  </si>
  <si>
    <t>项      目</t>
  </si>
  <si>
    <t>安排数</t>
  </si>
  <si>
    <t>科目</t>
  </si>
  <si>
    <t>备注</t>
  </si>
  <si>
    <t>财政局</t>
  </si>
  <si>
    <t>预留增资</t>
  </si>
  <si>
    <t>“三保经费”</t>
  </si>
  <si>
    <t>预备费</t>
  </si>
  <si>
    <t>含扶贫验收追加经费</t>
  </si>
  <si>
    <t>补发2015年艰苦边远地区津贴</t>
  </si>
  <si>
    <t>职工死亡抚恤费</t>
  </si>
  <si>
    <t>发改等部门</t>
  </si>
  <si>
    <t>2018年项目前期工作经费</t>
  </si>
  <si>
    <t>农业局</t>
  </si>
  <si>
    <t>龙脊梯田全球重要农业文化遗产监测工作经费</t>
  </si>
  <si>
    <t>县领导已批复，无追加资金安排，拟调整预算</t>
  </si>
  <si>
    <t>龙脊梯田全球重要农业文化遗产宣传报道工作经费</t>
  </si>
  <si>
    <t>粮食生产功能区划定工作经费</t>
  </si>
  <si>
    <t>水利局</t>
  </si>
  <si>
    <t>2018年龙胜县全面推行河长制工作经费</t>
  </si>
  <si>
    <t>暂定额度</t>
  </si>
  <si>
    <t>基层医疗卫生机构管理信息系统建设项目经费</t>
  </si>
  <si>
    <t>县城污水处理出口在线监测总磷总氮设备采购款</t>
  </si>
  <si>
    <t>政采已完成，县领导已批复，无追加资金安排，拟调整预算</t>
  </si>
  <si>
    <t>龙胜县振东停车管理服务有限公司经营停车收费亏损部分补助资金</t>
  </si>
  <si>
    <t>2017年政府常务会精神</t>
  </si>
  <si>
    <t>美丽办</t>
  </si>
  <si>
    <t>2017和2018年度“美丽龙胜”乡村建设活动办公经费</t>
  </si>
  <si>
    <t>宣传部</t>
  </si>
  <si>
    <t>龙脊梯田文化节经费</t>
  </si>
  <si>
    <t>第20次政府常务会已通过</t>
  </si>
  <si>
    <t>组织部</t>
  </si>
  <si>
    <t>贫困村第一书记及工作队员补助经费</t>
  </si>
  <si>
    <t>消防大队</t>
  </si>
  <si>
    <t>消防车购置经费（分期付款）</t>
  </si>
  <si>
    <t>消防器材购置经费</t>
  </si>
  <si>
    <t>机关事务局</t>
  </si>
  <si>
    <t>专项检查办公用品及工作经费</t>
  </si>
  <si>
    <t>人饮管理工作经费</t>
  </si>
  <si>
    <t>民族体育馆木地板改造工程项目资金</t>
  </si>
  <si>
    <t>项目已完工</t>
  </si>
  <si>
    <t>电商办</t>
  </si>
  <si>
    <t>电子商务公共服务中心场地租金经费</t>
  </si>
  <si>
    <t>县党校</t>
  </si>
  <si>
    <t>室内体育场馆维修经费</t>
  </si>
  <si>
    <t>易地扶贫搬迁政务服务管理中心装修工程结算余款</t>
  </si>
  <si>
    <t>项目已完工，已评审</t>
  </si>
  <si>
    <t>瓢里镇</t>
  </si>
  <si>
    <t>新型城镇化建设项目资金</t>
  </si>
  <si>
    <t>资金缺口480万元</t>
  </si>
  <si>
    <t>乐江乡</t>
  </si>
  <si>
    <t>乐江新型城镇化建设项目资金</t>
  </si>
  <si>
    <t>三门镇</t>
  </si>
  <si>
    <t>资金缺口3000万元</t>
  </si>
  <si>
    <t>水库移民局</t>
  </si>
  <si>
    <t>玉河溪--长滩公路扩宽项目资金</t>
  </si>
  <si>
    <t>建设资金约200万元（未确定）</t>
  </si>
  <si>
    <t>龙脊镇</t>
  </si>
  <si>
    <t>和大路口至金江线立面改造工程项目资金</t>
  </si>
  <si>
    <t>资金缺口1400万元，含江边组</t>
  </si>
  <si>
    <t>二龙桥至大寨高压杆线迁移项目资金</t>
  </si>
  <si>
    <t>资金缺口750万元</t>
  </si>
  <si>
    <t>龙胜至城步高速公路前期工作经费</t>
  </si>
  <si>
    <t>龙脊大道指挥部</t>
  </si>
  <si>
    <t>县城至高速公路延长线征地拆迁资金（龙脊大道）</t>
  </si>
  <si>
    <t>资金缺口360万元</t>
  </si>
  <si>
    <t>供销社（流通办）</t>
  </si>
  <si>
    <t>农产品推介专项经费</t>
  </si>
  <si>
    <t>合     计</t>
  </si>
  <si>
    <t>另有缺口5500万元资金未安排</t>
  </si>
  <si>
    <t>本年超收安排</t>
    <phoneticPr fontId="39" type="noConversion"/>
  </si>
  <si>
    <r>
      <t>项</t>
    </r>
    <r>
      <rPr>
        <b/>
        <sz val="12"/>
        <rFont val="宋体"/>
        <family val="3"/>
        <charset val="134"/>
      </rPr>
      <t>目</t>
    </r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</si>
  <si>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</si>
  <si>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</si>
  <si>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</si>
  <si>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</si>
  <si>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</si>
  <si>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</si>
  <si>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</si>
  <si>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</si>
  <si>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</si>
  <si>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</si>
  <si>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</si>
  <si>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</si>
  <si>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</si>
  <si>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</si>
  <si>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</si>
  <si>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</si>
  <si>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</si>
  <si>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</si>
  <si>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</si>
  <si>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</si>
  <si>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</si>
  <si>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</si>
  <si>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</si>
  <si>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</si>
  <si>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</si>
  <si>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</si>
  <si>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</si>
  <si>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2018年年初预算</t>
    <phoneticPr fontId="39" type="noConversion"/>
  </si>
  <si>
    <t>2018年预算调整数</t>
    <phoneticPr fontId="39" type="noConversion"/>
  </si>
  <si>
    <t>增、减</t>
    <phoneticPr fontId="39" type="noConversion"/>
  </si>
  <si>
    <t xml:space="preserve"> 龙胜各族自治县2018年一般公共预算收入调整表</t>
    <phoneticPr fontId="39" type="noConversion"/>
  </si>
  <si>
    <t>编制单位：龙胜县财政局</t>
    <phoneticPr fontId="39" type="noConversion"/>
  </si>
  <si>
    <t>编制日期：2018年9月3日</t>
    <phoneticPr fontId="39" type="noConversion"/>
  </si>
  <si>
    <t>单位：万元</t>
    <phoneticPr fontId="39" type="noConversion"/>
  </si>
  <si>
    <t>⑴增加专项转移支付支出10万元；⑵增加一般转移支付支出4153万元：增加预留增500万元；增加预备费500万元；补发2015年艰苦边区地区津贴421万元；增加职工死亡抚恤费100万元；增加2018年项目前期工作经费400万元；龙脊梯田全球重要农业文化遗产监测工作经费10万元；龙脊梯田全球重要农业文化遗产监测工作经费25.6万元；粮食生产功能区划定工作经费25万元；2018年龙胜县全面推行河长制工作经费80万元；人饮管理工作经费20万元；龙脊梯田文化节经费180万元；专项检查办公用品及工作经费100万元；民族体育馆木地板改造工程项目资金115万元；电子商务公共服务中心场地租金经费200万元；易地扶贫搬迁政务服务管理中心装修工程结算余款105.01万元；北岸社区党建“三合一”示范建设经费100万元；龙胜至城步高速公路前期工作经费200万元；农产品推介专项经费20万元；艰苦边远地区津贴增支814万元；其他预留支出237万元；⑶公共预算调整增、减：预留补发2017年绩效奖500万元；预备费500万元；调减年初预算其他支出：人民银行业务经费10万元；本年一般预算超收收入安排用于补发2017年绩效427万元；发放离退休生活补助313万元。</t>
    <phoneticPr fontId="39" type="noConversion"/>
  </si>
  <si>
    <t>⑴增加专项转移支付支出679万元；⑵增加一般转移支付支出1046万元；县党校室内体育场馆维修经费50万元；本年一般预算超收收入安排用于教育2018年绩效960万元。</t>
    <phoneticPr fontId="39" type="noConversion"/>
  </si>
  <si>
    <t xml:space="preserve">⑴增加新增政府债券支出12215万元：村级标准化卫生室新建项目和维修项目320.8万元；村级综合文化服务中心建设项目1,377万元；行政村道路硬化建设项目1,600万元；农村村屯道路桥梁维修新建建设项目4,637.2万元；农村木房修缮加固项目1,200万元；平等村旅游扶贫基础设施建设项目1,400万元；周家村勇爱油茶产业扶贫示范基地道路建设项目180万元；⑵增加专项转移支付支出3182万元；⑶增加一般转移支付6291万元；⑷将年初预算其他支出贫困户帮扶经费500万元，改为：财政扶贫经费500万元；调增平等镇小江村扶贫经费10万元；2018年易地扶贫搬迁补助资金1500万元
</t>
    <phoneticPr fontId="39" type="noConversion"/>
  </si>
  <si>
    <t>北岸社区党建“三合一”示范建设经费</t>
    <phoneticPr fontId="39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</si>
</sst>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_ "/>
    <numFmt numFmtId="177" formatCode="0_ "/>
    <numFmt numFmtId="178" formatCode="#,##0.00_);\(#,##0.00\)"/>
    <numFmt numFmtId="179" formatCode="#,##0_ "/>
    <numFmt numFmtId="180" formatCode="#,##0_);\(#,##0\)"/>
    <numFmt numFmtId="181" formatCode="#,##0.00_ "/>
    <numFmt numFmtId="182" formatCode="yyyy&quot;年&quot;m&quot;月&quot;d&quot;日&quot;;@"/>
    <numFmt numFmtId="183" formatCode="_ * #,##0_ ;_ * \-#,##0_ ;_ * &quot;-&quot;??_ ;_ @_ "/>
  </numFmts>
  <fonts count="4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b/>
      <sz val="13"/>
      <color theme="1"/>
      <name val="宋体"/>
      <family val="3"/>
      <charset val="134"/>
      <scheme val="minor"/>
    </font>
    <font>
      <b/>
      <sz val="14"/>
      <color theme="1"/>
      <name val="仿宋_GB2312"/>
      <charset val="134"/>
    </font>
    <font>
      <sz val="13.5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38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179" fontId="8" fillId="0" borderId="2" xfId="0" applyNumberFormat="1" applyFont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9" fontId="11" fillId="0" borderId="2" xfId="0" applyNumberFormat="1" applyFont="1" applyBorder="1">
      <alignment vertical="center"/>
    </xf>
    <xf numFmtId="14" fontId="8" fillId="0" borderId="2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80" fontId="8" fillId="0" borderId="2" xfId="0" applyNumberFormat="1" applyFont="1" applyBorder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18" fillId="0" borderId="0" xfId="0" applyFont="1" applyFill="1">
      <alignment vertical="center"/>
    </xf>
    <xf numFmtId="181" fontId="0" fillId="3" borderId="0" xfId="2" applyNumberFormat="1" applyFont="1" applyFill="1" applyAlignment="1">
      <alignment horizontal="right" vertical="center"/>
    </xf>
    <xf numFmtId="181" fontId="0" fillId="3" borderId="0" xfId="2" applyNumberFormat="1" applyFont="1" applyFill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/>
    </xf>
    <xf numFmtId="0" fontId="21" fillId="0" borderId="2" xfId="4" applyFont="1" applyFill="1" applyBorder="1" applyAlignment="1">
      <alignment horizontal="center" vertical="center" wrapText="1"/>
    </xf>
    <xf numFmtId="43" fontId="22" fillId="0" borderId="2" xfId="3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center" vertical="center" wrapText="1"/>
    </xf>
    <xf numFmtId="183" fontId="22" fillId="0" borderId="2" xfId="2" applyNumberFormat="1" applyFont="1" applyFill="1" applyBorder="1" applyAlignment="1">
      <alignment horizontal="center" vertical="center" wrapText="1"/>
    </xf>
    <xf numFmtId="0" fontId="24" fillId="0" borderId="2" xfId="4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vertical="center" wrapText="1"/>
    </xf>
    <xf numFmtId="181" fontId="0" fillId="0" borderId="2" xfId="3" applyNumberFormat="1" applyFont="1" applyFill="1" applyBorder="1" applyAlignment="1">
      <alignment vertical="center" wrapText="1"/>
    </xf>
    <xf numFmtId="0" fontId="25" fillId="2" borderId="2" xfId="4" applyFont="1" applyFill="1" applyBorder="1" applyAlignment="1">
      <alignment horizontal="left" vertical="center" wrapText="1"/>
    </xf>
    <xf numFmtId="0" fontId="26" fillId="2" borderId="2" xfId="4" applyFont="1" applyFill="1" applyBorder="1" applyAlignment="1">
      <alignment horizontal="left" vertical="center" wrapText="1"/>
    </xf>
    <xf numFmtId="0" fontId="27" fillId="0" borderId="2" xfId="1" applyFont="1" applyFill="1" applyBorder="1" applyAlignment="1">
      <alignment vertical="center" wrapText="1"/>
    </xf>
    <xf numFmtId="183" fontId="0" fillId="0" borderId="2" xfId="3" applyNumberFormat="1" applyFont="1" applyFill="1" applyBorder="1" applyAlignment="1">
      <alignment vertical="center" wrapText="1"/>
    </xf>
    <xf numFmtId="183" fontId="0" fillId="0" borderId="2" xfId="2" applyNumberFormat="1" applyFont="1" applyFill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0" fillId="0" borderId="2" xfId="4" applyFont="1" applyFill="1" applyBorder="1" applyAlignment="1">
      <alignment vertical="center" wrapText="1"/>
    </xf>
    <xf numFmtId="0" fontId="28" fillId="2" borderId="2" xfId="5" applyFont="1" applyFill="1" applyBorder="1" applyAlignment="1">
      <alignment vertical="center" wrapText="1"/>
    </xf>
    <xf numFmtId="0" fontId="22" fillId="0" borderId="2" xfId="4" applyFont="1" applyFill="1" applyBorder="1" applyAlignment="1">
      <alignment vertical="center" wrapText="1"/>
    </xf>
    <xf numFmtId="0" fontId="22" fillId="0" borderId="2" xfId="1" applyFont="1" applyFill="1" applyBorder="1" applyAlignment="1">
      <alignment vertical="center" wrapText="1"/>
    </xf>
    <xf numFmtId="183" fontId="0" fillId="0" borderId="2" xfId="1" applyNumberFormat="1" applyFont="1" applyFill="1" applyBorder="1" applyAlignment="1">
      <alignment vertical="center" wrapText="1"/>
    </xf>
    <xf numFmtId="183" fontId="22" fillId="0" borderId="2" xfId="3" applyNumberFormat="1" applyFont="1" applyFill="1" applyBorder="1">
      <alignment vertical="center"/>
    </xf>
    <xf numFmtId="183" fontId="22" fillId="0" borderId="2" xfId="3" applyNumberFormat="1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9" fillId="2" borderId="2" xfId="4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30" fillId="2" borderId="2" xfId="4" applyFont="1" applyFill="1" applyBorder="1" applyAlignment="1">
      <alignment horizontal="left" vertical="center" wrapText="1"/>
    </xf>
    <xf numFmtId="0" fontId="17" fillId="0" borderId="2" xfId="4" applyFont="1" applyFill="1" applyBorder="1" applyAlignment="1">
      <alignment horizontal="center" vertical="center" wrapText="1"/>
    </xf>
    <xf numFmtId="183" fontId="17" fillId="0" borderId="2" xfId="3" applyNumberFormat="1" applyFont="1" applyFill="1" applyBorder="1" applyAlignment="1">
      <alignment vertical="center" wrapText="1"/>
    </xf>
    <xf numFmtId="0" fontId="24" fillId="0" borderId="2" xfId="0" applyFont="1" applyFill="1" applyBorder="1" applyAlignment="1"/>
    <xf numFmtId="181" fontId="20" fillId="0" borderId="0" xfId="4" applyNumberFormat="1" applyFont="1" applyFill="1" applyBorder="1" applyAlignment="1">
      <alignment horizontal="center" vertical="center" wrapText="1"/>
    </xf>
    <xf numFmtId="181" fontId="21" fillId="3" borderId="2" xfId="2" applyNumberFormat="1" applyFont="1" applyFill="1" applyBorder="1" applyAlignment="1">
      <alignment horizontal="center" vertical="center" wrapText="1"/>
    </xf>
    <xf numFmtId="179" fontId="31" fillId="2" borderId="2" xfId="2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9" fontId="31" fillId="2" borderId="2" xfId="2" applyNumberFormat="1" applyFont="1" applyFill="1" applyBorder="1" applyAlignment="1">
      <alignment horizontal="right" vertical="center"/>
    </xf>
    <xf numFmtId="179" fontId="0" fillId="0" borderId="2" xfId="0" applyNumberFormat="1" applyBorder="1" applyAlignment="1">
      <alignment vertical="center" wrapText="1"/>
    </xf>
    <xf numFmtId="183" fontId="0" fillId="0" borderId="2" xfId="2" applyNumberFormat="1" applyFont="1" applyBorder="1" applyAlignment="1">
      <alignment vertical="center" wrapText="1"/>
    </xf>
    <xf numFmtId="179" fontId="17" fillId="3" borderId="2" xfId="2" applyNumberFormat="1" applyFont="1" applyFill="1" applyBorder="1" applyAlignment="1">
      <alignment horizontal="right" vertical="center" wrapText="1"/>
    </xf>
    <xf numFmtId="0" fontId="3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6" fillId="2" borderId="2" xfId="0" applyFont="1" applyFill="1" applyBorder="1" applyAlignment="1">
      <alignment horizontal="center" vertical="center"/>
    </xf>
    <xf numFmtId="183" fontId="37" fillId="2" borderId="2" xfId="2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center"/>
    </xf>
    <xf numFmtId="179" fontId="37" fillId="2" borderId="2" xfId="2" applyNumberFormat="1" applyFont="1" applyFill="1" applyBorder="1" applyAlignment="1">
      <alignment horizontal="right" vertical="center" wrapText="1"/>
    </xf>
    <xf numFmtId="183" fontId="37" fillId="2" borderId="2" xfId="2" applyNumberFormat="1" applyFont="1" applyFill="1" applyBorder="1" applyAlignment="1">
      <alignment vertical="center" wrapText="1"/>
    </xf>
    <xf numFmtId="0" fontId="38" fillId="2" borderId="4" xfId="0" applyFont="1" applyFill="1" applyBorder="1" applyAlignment="1">
      <alignment vertical="center"/>
    </xf>
    <xf numFmtId="179" fontId="33" fillId="2" borderId="2" xfId="0" applyNumberFormat="1" applyFont="1" applyFill="1" applyBorder="1" applyAlignment="1">
      <alignment horizontal="right" vertical="center"/>
    </xf>
    <xf numFmtId="179" fontId="33" fillId="2" borderId="2" xfId="0" applyNumberFormat="1" applyFont="1" applyFill="1" applyBorder="1" applyAlignment="1">
      <alignment vertical="center"/>
    </xf>
    <xf numFmtId="179" fontId="39" fillId="2" borderId="2" xfId="0" applyNumberFormat="1" applyFont="1" applyFill="1" applyBorder="1" applyAlignment="1">
      <alignment vertical="center"/>
    </xf>
    <xf numFmtId="1" fontId="36" fillId="2" borderId="2" xfId="0" applyNumberFormat="1" applyFont="1" applyFill="1" applyBorder="1" applyAlignment="1" applyProtection="1">
      <alignment vertical="center"/>
      <protection locked="0"/>
    </xf>
    <xf numFmtId="179" fontId="36" fillId="2" borderId="2" xfId="0" applyNumberFormat="1" applyFont="1" applyFill="1" applyBorder="1" applyAlignment="1" applyProtection="1">
      <alignment vertical="center"/>
      <protection locked="0"/>
    </xf>
    <xf numFmtId="1" fontId="36" fillId="2" borderId="2" xfId="0" applyNumberFormat="1" applyFont="1" applyFill="1" applyBorder="1" applyAlignment="1" applyProtection="1">
      <alignment horizontal="left" vertical="center"/>
      <protection locked="0"/>
    </xf>
    <xf numFmtId="179" fontId="38" fillId="2" borderId="2" xfId="0" applyNumberFormat="1" applyFont="1" applyFill="1" applyBorder="1" applyAlignment="1" applyProtection="1">
      <alignment horizontal="right" vertical="center"/>
      <protection locked="0"/>
    </xf>
    <xf numFmtId="1" fontId="38" fillId="2" borderId="2" xfId="0" applyNumberFormat="1" applyFont="1" applyFill="1" applyBorder="1" applyAlignment="1" applyProtection="1">
      <alignment horizontal="left" vertical="center" indent="1"/>
      <protection locked="0"/>
    </xf>
    <xf numFmtId="179" fontId="38" fillId="2" borderId="2" xfId="0" applyNumberFormat="1" applyFont="1" applyFill="1" applyBorder="1" applyAlignment="1" applyProtection="1">
      <alignment vertical="center"/>
      <protection locked="0"/>
    </xf>
    <xf numFmtId="1" fontId="38" fillId="2" borderId="2" xfId="0" applyNumberFormat="1" applyFont="1" applyFill="1" applyBorder="1" applyAlignment="1" applyProtection="1">
      <alignment vertical="center"/>
      <protection locked="0"/>
    </xf>
    <xf numFmtId="179" fontId="36" fillId="2" borderId="2" xfId="0" applyNumberFormat="1" applyFont="1" applyFill="1" applyBorder="1" applyAlignment="1">
      <alignment vertical="center"/>
    </xf>
    <xf numFmtId="179" fontId="38" fillId="2" borderId="2" xfId="0" applyNumberFormat="1" applyFont="1" applyFill="1" applyBorder="1" applyAlignment="1">
      <alignment vertical="center"/>
    </xf>
    <xf numFmtId="0" fontId="38" fillId="2" borderId="2" xfId="0" applyNumberFormat="1" applyFont="1" applyFill="1" applyBorder="1" applyAlignment="1" applyProtection="1">
      <alignment horizontal="left" vertical="center" indent="1"/>
      <protection locked="0"/>
    </xf>
    <xf numFmtId="3" fontId="38" fillId="2" borderId="2" xfId="0" applyNumberFormat="1" applyFont="1" applyFill="1" applyBorder="1" applyAlignment="1" applyProtection="1">
      <alignment horizontal="left" vertical="center" indent="1"/>
    </xf>
    <xf numFmtId="179" fontId="36" fillId="2" borderId="2" xfId="0" applyNumberFormat="1" applyFont="1" applyFill="1" applyBorder="1" applyAlignment="1" applyProtection="1">
      <alignment horizontal="right" vertical="center"/>
    </xf>
    <xf numFmtId="179" fontId="40" fillId="2" borderId="2" xfId="0" applyNumberFormat="1" applyFont="1" applyFill="1" applyBorder="1" applyAlignment="1">
      <alignment vertical="center"/>
    </xf>
    <xf numFmtId="183" fontId="37" fillId="2" borderId="4" xfId="2" applyNumberFormat="1" applyFont="1" applyFill="1" applyBorder="1" applyAlignment="1">
      <alignment vertical="center" wrapText="1"/>
    </xf>
    <xf numFmtId="179" fontId="36" fillId="2" borderId="2" xfId="0" applyNumberFormat="1" applyFont="1" applyFill="1" applyBorder="1" applyAlignment="1" applyProtection="1">
      <alignment horizontal="right" vertical="center"/>
      <protection locked="0"/>
    </xf>
    <xf numFmtId="183" fontId="37" fillId="2" borderId="2" xfId="2" applyNumberFormat="1" applyFont="1" applyFill="1" applyBorder="1" applyAlignment="1" applyProtection="1">
      <alignment horizontal="left" vertical="center" wrapText="1"/>
      <protection locked="0"/>
    </xf>
    <xf numFmtId="179" fontId="38" fillId="2" borderId="2" xfId="0" applyNumberFormat="1" applyFont="1" applyFill="1" applyBorder="1" applyAlignment="1" applyProtection="1">
      <alignment horizontal="right" vertical="center"/>
    </xf>
    <xf numFmtId="183" fontId="39" fillId="2" borderId="2" xfId="2" applyNumberFormat="1" applyFont="1" applyFill="1" applyBorder="1" applyAlignment="1">
      <alignment vertical="center" wrapText="1"/>
    </xf>
    <xf numFmtId="3" fontId="36" fillId="2" borderId="2" xfId="0" applyNumberFormat="1" applyFont="1" applyFill="1" applyBorder="1" applyAlignment="1" applyProtection="1">
      <alignment vertical="center"/>
    </xf>
    <xf numFmtId="3" fontId="38" fillId="2" borderId="2" xfId="0" applyNumberFormat="1" applyFont="1" applyFill="1" applyBorder="1" applyAlignment="1" applyProtection="1">
      <alignment vertical="center"/>
    </xf>
    <xf numFmtId="0" fontId="33" fillId="2" borderId="2" xfId="0" applyFont="1" applyFill="1" applyBorder="1" applyAlignment="1">
      <alignment vertical="center"/>
    </xf>
    <xf numFmtId="0" fontId="38" fillId="2" borderId="2" xfId="0" applyFont="1" applyFill="1" applyBorder="1" applyAlignment="1">
      <alignment vertical="center"/>
    </xf>
    <xf numFmtId="179" fontId="38" fillId="2" borderId="2" xfId="0" applyNumberFormat="1" applyFont="1" applyFill="1" applyBorder="1" applyAlignment="1">
      <alignment vertical="center" wrapText="1"/>
    </xf>
    <xf numFmtId="1" fontId="38" fillId="2" borderId="2" xfId="0" applyNumberFormat="1" applyFont="1" applyFill="1" applyBorder="1" applyAlignment="1" applyProtection="1">
      <alignment horizontal="left" vertical="center"/>
      <protection locked="0"/>
    </xf>
    <xf numFmtId="0" fontId="39" fillId="2" borderId="2" xfId="0" applyFont="1" applyFill="1" applyBorder="1" applyAlignment="1">
      <alignment vertical="center"/>
    </xf>
    <xf numFmtId="179" fontId="38" fillId="2" borderId="2" xfId="0" applyNumberFormat="1" applyFont="1" applyFill="1" applyBorder="1" applyAlignment="1" applyProtection="1">
      <alignment horizontal="right" vertical="center" wrapText="1"/>
    </xf>
    <xf numFmtId="0" fontId="38" fillId="2" borderId="2" xfId="0" applyFont="1" applyFill="1" applyBorder="1" applyAlignment="1">
      <alignment horizontal="left" vertical="center" indent="1"/>
    </xf>
    <xf numFmtId="179" fontId="38" fillId="2" borderId="2" xfId="0" applyNumberFormat="1" applyFont="1" applyFill="1" applyBorder="1" applyAlignment="1">
      <alignment horizontal="right" vertical="center"/>
    </xf>
    <xf numFmtId="179" fontId="38" fillId="2" borderId="2" xfId="0" applyNumberFormat="1" applyFont="1" applyFill="1" applyBorder="1" applyAlignment="1">
      <alignment horizontal="right" vertical="center" wrapText="1"/>
    </xf>
    <xf numFmtId="179" fontId="38" fillId="2" borderId="2" xfId="0" applyNumberFormat="1" applyFont="1" applyFill="1" applyBorder="1" applyAlignment="1" applyProtection="1">
      <alignment horizontal="right" vertical="center" wrapText="1"/>
      <protection locked="0"/>
    </xf>
    <xf numFmtId="179" fontId="39" fillId="2" borderId="2" xfId="2" applyNumberFormat="1" applyFont="1" applyFill="1" applyBorder="1" applyAlignment="1">
      <alignment horizontal="right" vertical="center" wrapText="1"/>
    </xf>
    <xf numFmtId="1" fontId="34" fillId="2" borderId="2" xfId="0" applyNumberFormat="1" applyFont="1" applyFill="1" applyBorder="1" applyAlignment="1" applyProtection="1">
      <alignment vertical="center"/>
      <protection locked="0"/>
    </xf>
    <xf numFmtId="1" fontId="41" fillId="2" borderId="2" xfId="0" applyNumberFormat="1" applyFont="1" applyFill="1" applyBorder="1" applyAlignment="1" applyProtection="1">
      <alignment vertical="center"/>
      <protection locked="0"/>
    </xf>
    <xf numFmtId="0" fontId="34" fillId="2" borderId="2" xfId="0" applyFont="1" applyFill="1" applyBorder="1" applyAlignment="1">
      <alignment vertical="center"/>
    </xf>
    <xf numFmtId="0" fontId="38" fillId="2" borderId="2" xfId="0" applyNumberFormat="1" applyFont="1" applyFill="1" applyBorder="1" applyAlignment="1" applyProtection="1">
      <alignment horizontal="right" vertical="center"/>
      <protection locked="0"/>
    </xf>
    <xf numFmtId="179" fontId="36" fillId="2" borderId="2" xfId="0" applyNumberFormat="1" applyFont="1" applyFill="1" applyBorder="1" applyAlignment="1">
      <alignment horizontal="right" vertical="center"/>
    </xf>
    <xf numFmtId="0" fontId="39" fillId="2" borderId="0" xfId="0" applyFont="1" applyFill="1" applyAlignment="1">
      <alignment vertical="center"/>
    </xf>
    <xf numFmtId="179" fontId="33" fillId="2" borderId="2" xfId="0" applyNumberFormat="1" applyFont="1" applyFill="1" applyBorder="1" applyAlignment="1">
      <alignment horizontal="center" vertical="center"/>
    </xf>
    <xf numFmtId="179" fontId="37" fillId="2" borderId="2" xfId="2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3" fontId="19" fillId="2" borderId="0" xfId="2" applyNumberFormat="1" applyFont="1" applyFill="1" applyAlignment="1">
      <alignment horizontal="center" vertical="center" wrapText="1"/>
    </xf>
    <xf numFmtId="0" fontId="20" fillId="0" borderId="0" xfId="4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182" fontId="20" fillId="0" borderId="1" xfId="4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83" fontId="37" fillId="2" borderId="2" xfId="2" applyNumberFormat="1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183" fontId="37" fillId="2" borderId="7" xfId="2" applyNumberFormat="1" applyFont="1" applyFill="1" applyBorder="1" applyAlignment="1">
      <alignment horizontal="center" vertical="center" wrapText="1"/>
    </xf>
    <xf numFmtId="183" fontId="37" fillId="2" borderId="8" xfId="2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83" fontId="37" fillId="2" borderId="4" xfId="2" applyNumberFormat="1" applyFont="1" applyFill="1" applyBorder="1" applyAlignment="1">
      <alignment horizontal="center" vertical="center" wrapText="1"/>
    </xf>
    <xf numFmtId="183" fontId="37" fillId="2" borderId="5" xfId="2" applyNumberFormat="1" applyFont="1" applyFill="1" applyBorder="1" applyAlignment="1">
      <alignment horizontal="center" vertical="center" wrapText="1"/>
    </xf>
    <xf numFmtId="183" fontId="37" fillId="2" borderId="6" xfId="2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182" fontId="20" fillId="0" borderId="0" xfId="4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vertical="center" wrapText="1"/>
    </xf>
    <xf numFmtId="14" fontId="33" fillId="0" borderId="2" xfId="0" applyNumberFormat="1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42" fillId="0" borderId="0" xfId="0" applyFont="1" applyFill="1" applyAlignment="1">
      <alignment vertical="center" wrapText="1"/>
    </xf>
    <xf numFmtId="0" fontId="42" fillId="0" borderId="1" xfId="0" applyFont="1" applyFill="1" applyBorder="1" applyAlignment="1">
      <alignment horizontal="center" vertical="center"/>
    </xf>
    <xf numFmtId="0" fontId="40" fillId="0" borderId="2" xfId="2" applyNumberFormat="1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vertical="center" wrapText="1"/>
    </xf>
  </cellXfs>
  <cellStyles count="6">
    <cellStyle name="常规" xfId="0" builtinId="0"/>
    <cellStyle name="常规 55" xfId="5"/>
    <cellStyle name="常规_Sheet2" xfId="4"/>
    <cellStyle name="常规_基金" xfId="1"/>
    <cellStyle name="千位分隔" xfId="2" builtinId="3"/>
    <cellStyle name="千位分隔_支出项目录入表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"/>
  <sheetViews>
    <sheetView workbookViewId="0">
      <selection activeCell="E7" sqref="E7"/>
    </sheetView>
  </sheetViews>
  <sheetFormatPr defaultColWidth="9" defaultRowHeight="13.5"/>
  <cols>
    <col min="1" max="1" width="31.875" style="90" customWidth="1"/>
    <col min="2" max="2" width="8.875" style="90" customWidth="1"/>
    <col min="3" max="3" width="10.375" style="90" customWidth="1"/>
    <col min="4" max="4" width="10.625" style="90" customWidth="1"/>
    <col min="5" max="5" width="24.5" style="90" customWidth="1"/>
    <col min="6" max="6" width="8.875" style="90" customWidth="1"/>
    <col min="7" max="7" width="8.75" style="90" customWidth="1"/>
    <col min="8" max="8" width="8.375" style="93" customWidth="1"/>
    <col min="9" max="9" width="8.25" style="90" customWidth="1"/>
    <col min="10" max="10" width="8" style="90" customWidth="1"/>
    <col min="11" max="11" width="7.75" style="90" customWidth="1"/>
    <col min="12" max="13" width="8" style="90" customWidth="1"/>
    <col min="14" max="14" width="51.875" style="188" customWidth="1"/>
    <col min="15" max="16384" width="9" style="90"/>
  </cols>
  <sheetData>
    <row r="1" spans="1:14" ht="14.25">
      <c r="A1" s="89" t="s">
        <v>0</v>
      </c>
    </row>
    <row r="2" spans="1:14" s="89" customFormat="1" ht="22.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4.25" customHeight="1">
      <c r="A3" s="156" t="s">
        <v>2</v>
      </c>
      <c r="B3" s="157"/>
      <c r="C3" s="157"/>
      <c r="D3" s="157"/>
      <c r="E3" s="157"/>
      <c r="F3" s="158" t="s">
        <v>3</v>
      </c>
      <c r="G3" s="158"/>
      <c r="H3" s="158"/>
      <c r="N3" s="189" t="s">
        <v>4</v>
      </c>
    </row>
    <row r="4" spans="1:14" s="91" customFormat="1" ht="16.5" customHeight="1">
      <c r="A4" s="159" t="s">
        <v>5</v>
      </c>
      <c r="B4" s="160"/>
      <c r="C4" s="160"/>
      <c r="D4" s="161"/>
      <c r="E4" s="159" t="s">
        <v>6</v>
      </c>
      <c r="F4" s="160"/>
      <c r="G4" s="160"/>
      <c r="H4" s="160"/>
      <c r="I4" s="160"/>
      <c r="J4" s="160"/>
      <c r="K4" s="160"/>
      <c r="L4" s="160"/>
      <c r="M4" s="161"/>
      <c r="N4" s="190" t="s">
        <v>7</v>
      </c>
    </row>
    <row r="5" spans="1:14" s="91" customFormat="1" ht="14.25" customHeight="1">
      <c r="A5" s="164" t="s">
        <v>8</v>
      </c>
      <c r="B5" s="166" t="s">
        <v>9</v>
      </c>
      <c r="C5" s="166" t="s">
        <v>10</v>
      </c>
      <c r="D5" s="166" t="s">
        <v>11</v>
      </c>
      <c r="E5" s="162" t="s">
        <v>8</v>
      </c>
      <c r="F5" s="168" t="s">
        <v>12</v>
      </c>
      <c r="G5" s="163" t="s">
        <v>10</v>
      </c>
      <c r="H5" s="169" t="s">
        <v>13</v>
      </c>
      <c r="I5" s="170"/>
      <c r="J5" s="170"/>
      <c r="K5" s="170"/>
      <c r="L5" s="170"/>
      <c r="M5" s="171"/>
      <c r="N5" s="190"/>
    </row>
    <row r="6" spans="1:14" s="91" customFormat="1" ht="33.75">
      <c r="A6" s="165"/>
      <c r="B6" s="167"/>
      <c r="C6" s="167"/>
      <c r="D6" s="167"/>
      <c r="E6" s="162"/>
      <c r="F6" s="168"/>
      <c r="G6" s="163"/>
      <c r="H6" s="95" t="s">
        <v>14</v>
      </c>
      <c r="I6" s="95" t="s">
        <v>15</v>
      </c>
      <c r="J6" s="95" t="s">
        <v>16</v>
      </c>
      <c r="K6" s="95" t="s">
        <v>17</v>
      </c>
      <c r="L6" s="95" t="s">
        <v>18</v>
      </c>
      <c r="M6" s="95" t="s">
        <v>311</v>
      </c>
      <c r="N6" s="190"/>
    </row>
    <row r="7" spans="1:14" s="91" customFormat="1" ht="181.5" customHeight="1">
      <c r="A7" s="96" t="s">
        <v>19</v>
      </c>
      <c r="B7" s="97">
        <v>24801</v>
      </c>
      <c r="C7" s="141">
        <f>B7+D7</f>
        <v>26501</v>
      </c>
      <c r="D7" s="98">
        <v>1700</v>
      </c>
      <c r="E7" s="99" t="s">
        <v>20</v>
      </c>
      <c r="F7" s="100">
        <v>38545</v>
      </c>
      <c r="G7" s="101">
        <f>F7+H7</f>
        <v>44438</v>
      </c>
      <c r="H7" s="102">
        <f>I7+J7+K7+L7+M7</f>
        <v>5893</v>
      </c>
      <c r="I7" s="101"/>
      <c r="J7" s="111">
        <v>10</v>
      </c>
      <c r="K7" s="101">
        <f>3102+814+237</f>
        <v>4153</v>
      </c>
      <c r="L7" s="101">
        <f>1000-10</f>
        <v>990</v>
      </c>
      <c r="M7" s="140">
        <v>740</v>
      </c>
      <c r="N7" s="185" t="s">
        <v>347</v>
      </c>
    </row>
    <row r="8" spans="1:14" s="91" customFormat="1" ht="11.25">
      <c r="A8" s="103" t="s">
        <v>21</v>
      </c>
      <c r="B8" s="104">
        <f>B9+B58+B59+B64+B65+B66</f>
        <v>112630</v>
      </c>
      <c r="C8" s="104">
        <f>C9+C58+C59+C64+C65+C66</f>
        <v>170476</v>
      </c>
      <c r="D8" s="104">
        <f>D9+D58+D59+D64+D65+D66</f>
        <v>57846</v>
      </c>
      <c r="E8" s="99" t="s">
        <v>22</v>
      </c>
      <c r="F8" s="100">
        <v>0</v>
      </c>
      <c r="G8" s="101">
        <f t="shared" ref="G8:G36" si="0">F8+H8</f>
        <v>0</v>
      </c>
      <c r="H8" s="102">
        <f t="shared" ref="H8:H36" si="1">I8+J8+K8+L8+M8</f>
        <v>0</v>
      </c>
      <c r="I8" s="102"/>
      <c r="J8" s="102"/>
      <c r="K8" s="102"/>
      <c r="L8" s="102"/>
      <c r="M8" s="102"/>
      <c r="N8" s="185"/>
    </row>
    <row r="9" spans="1:14" s="91" customFormat="1" ht="11.25">
      <c r="A9" s="105" t="s">
        <v>23</v>
      </c>
      <c r="B9" s="97">
        <f>B10+B17+B37</f>
        <v>101644</v>
      </c>
      <c r="C9" s="97">
        <f t="shared" ref="C9:C66" si="2">B9+D9</f>
        <v>138338</v>
      </c>
      <c r="D9" s="106">
        <f>D10+D17+D37</f>
        <v>36694</v>
      </c>
      <c r="E9" s="99" t="s">
        <v>24</v>
      </c>
      <c r="F9" s="100">
        <v>144</v>
      </c>
      <c r="G9" s="101">
        <f t="shared" si="0"/>
        <v>144</v>
      </c>
      <c r="H9" s="102">
        <f t="shared" si="1"/>
        <v>0</v>
      </c>
      <c r="I9" s="101"/>
      <c r="J9" s="111"/>
      <c r="K9" s="101"/>
      <c r="L9" s="101"/>
      <c r="M9" s="101"/>
      <c r="N9" s="185"/>
    </row>
    <row r="10" spans="1:14" s="91" customFormat="1" ht="22.5">
      <c r="A10" s="105" t="s">
        <v>25</v>
      </c>
      <c r="B10" s="106">
        <f>SUM(B11:B16)</f>
        <v>2899</v>
      </c>
      <c r="C10" s="97">
        <f t="shared" si="2"/>
        <v>2899</v>
      </c>
      <c r="D10" s="106">
        <f>SUM(D11:D16)</f>
        <v>0</v>
      </c>
      <c r="E10" s="99" t="s">
        <v>26</v>
      </c>
      <c r="F10" s="100">
        <v>8634</v>
      </c>
      <c r="G10" s="101">
        <f t="shared" si="0"/>
        <v>9301</v>
      </c>
      <c r="H10" s="102">
        <f t="shared" si="1"/>
        <v>667</v>
      </c>
      <c r="I10" s="101"/>
      <c r="J10" s="111"/>
      <c r="K10" s="101">
        <f>130+537</f>
        <v>667</v>
      </c>
      <c r="L10" s="101"/>
      <c r="M10" s="101"/>
      <c r="N10" s="185" t="s">
        <v>27</v>
      </c>
    </row>
    <row r="11" spans="1:14" s="91" customFormat="1" ht="33.75">
      <c r="A11" s="107" t="s">
        <v>28</v>
      </c>
      <c r="B11" s="108">
        <v>586</v>
      </c>
      <c r="C11" s="97">
        <f t="shared" si="2"/>
        <v>586</v>
      </c>
      <c r="D11" s="109"/>
      <c r="E11" s="99" t="s">
        <v>29</v>
      </c>
      <c r="F11" s="100">
        <v>23871</v>
      </c>
      <c r="G11" s="101">
        <f t="shared" si="0"/>
        <v>26606</v>
      </c>
      <c r="H11" s="102">
        <f t="shared" si="1"/>
        <v>2735</v>
      </c>
      <c r="I11" s="101"/>
      <c r="J11" s="111">
        <v>679</v>
      </c>
      <c r="K11" s="101">
        <f>50+1046</f>
        <v>1096</v>
      </c>
      <c r="L11" s="101"/>
      <c r="M11" s="140">
        <v>960</v>
      </c>
      <c r="N11" s="185" t="s">
        <v>348</v>
      </c>
    </row>
    <row r="12" spans="1:14" s="91" customFormat="1" ht="13.5" customHeight="1">
      <c r="A12" s="107" t="s">
        <v>30</v>
      </c>
      <c r="B12" s="108">
        <v>138</v>
      </c>
      <c r="C12" s="97">
        <f t="shared" si="2"/>
        <v>138</v>
      </c>
      <c r="D12" s="109"/>
      <c r="E12" s="99" t="s">
        <v>31</v>
      </c>
      <c r="F12" s="100">
        <v>229</v>
      </c>
      <c r="G12" s="101">
        <f t="shared" si="0"/>
        <v>258</v>
      </c>
      <c r="H12" s="102">
        <f t="shared" si="1"/>
        <v>29</v>
      </c>
      <c r="I12" s="101"/>
      <c r="J12" s="111">
        <v>29</v>
      </c>
      <c r="K12" s="101"/>
      <c r="L12" s="101"/>
      <c r="M12" s="101"/>
      <c r="N12" s="185" t="s">
        <v>32</v>
      </c>
    </row>
    <row r="13" spans="1:14" s="91" customFormat="1" ht="13.5" customHeight="1">
      <c r="A13" s="107" t="s">
        <v>33</v>
      </c>
      <c r="B13" s="108">
        <v>1420</v>
      </c>
      <c r="C13" s="97">
        <f t="shared" si="2"/>
        <v>1420</v>
      </c>
      <c r="D13" s="109"/>
      <c r="E13" s="99" t="s">
        <v>34</v>
      </c>
      <c r="F13" s="100">
        <v>862</v>
      </c>
      <c r="G13" s="101">
        <f t="shared" si="0"/>
        <v>1246</v>
      </c>
      <c r="H13" s="102">
        <f t="shared" si="1"/>
        <v>384</v>
      </c>
      <c r="I13" s="101"/>
      <c r="J13" s="111">
        <v>384</v>
      </c>
      <c r="K13" s="101"/>
      <c r="L13" s="101"/>
      <c r="M13" s="101"/>
      <c r="N13" s="185" t="s">
        <v>35</v>
      </c>
    </row>
    <row r="14" spans="1:14" s="91" customFormat="1" ht="13.5" customHeight="1">
      <c r="A14" s="107" t="s">
        <v>36</v>
      </c>
      <c r="B14" s="108"/>
      <c r="C14" s="97">
        <f t="shared" si="2"/>
        <v>0</v>
      </c>
      <c r="D14" s="109"/>
      <c r="E14" s="99" t="s">
        <v>37</v>
      </c>
      <c r="F14" s="100">
        <v>10302</v>
      </c>
      <c r="G14" s="101">
        <f t="shared" si="0"/>
        <v>12735</v>
      </c>
      <c r="H14" s="102">
        <f t="shared" si="1"/>
        <v>2433</v>
      </c>
      <c r="I14" s="101"/>
      <c r="J14" s="111">
        <v>2255</v>
      </c>
      <c r="K14" s="101">
        <v>178</v>
      </c>
      <c r="L14" s="101"/>
      <c r="M14" s="101"/>
      <c r="N14" s="185" t="s">
        <v>38</v>
      </c>
    </row>
    <row r="15" spans="1:14" s="91" customFormat="1" ht="28.5" customHeight="1">
      <c r="A15" s="107" t="s">
        <v>39</v>
      </c>
      <c r="B15" s="108">
        <v>-545</v>
      </c>
      <c r="C15" s="97">
        <f t="shared" si="2"/>
        <v>-545</v>
      </c>
      <c r="D15" s="109"/>
      <c r="E15" s="99" t="s">
        <v>40</v>
      </c>
      <c r="F15" s="100">
        <v>17987</v>
      </c>
      <c r="G15" s="101">
        <f t="shared" si="0"/>
        <v>20697</v>
      </c>
      <c r="H15" s="102">
        <f t="shared" si="1"/>
        <v>2710</v>
      </c>
      <c r="I15" s="101"/>
      <c r="J15" s="111">
        <v>2677</v>
      </c>
      <c r="K15" s="101">
        <v>33</v>
      </c>
      <c r="L15" s="101"/>
      <c r="M15" s="101"/>
      <c r="N15" s="185" t="s">
        <v>41</v>
      </c>
    </row>
    <row r="16" spans="1:14" s="91" customFormat="1" ht="39.75" customHeight="1">
      <c r="A16" s="107" t="s">
        <v>42</v>
      </c>
      <c r="B16" s="108">
        <v>1300</v>
      </c>
      <c r="C16" s="97">
        <f t="shared" si="2"/>
        <v>1300</v>
      </c>
      <c r="D16" s="109"/>
      <c r="E16" s="99" t="s">
        <v>43</v>
      </c>
      <c r="F16" s="100">
        <v>1013</v>
      </c>
      <c r="G16" s="101">
        <f t="shared" si="0"/>
        <v>2468</v>
      </c>
      <c r="H16" s="102">
        <f t="shared" si="1"/>
        <v>1455</v>
      </c>
      <c r="I16" s="101">
        <v>200</v>
      </c>
      <c r="J16" s="111">
        <v>1240</v>
      </c>
      <c r="K16" s="101">
        <v>15</v>
      </c>
      <c r="L16" s="101"/>
      <c r="M16" s="101"/>
      <c r="N16" s="186" t="s">
        <v>44</v>
      </c>
    </row>
    <row r="17" spans="1:14" s="91" customFormat="1" ht="169.5" customHeight="1">
      <c r="A17" s="103" t="s">
        <v>45</v>
      </c>
      <c r="B17" s="106">
        <f>SUM(B18:B36)</f>
        <v>82253</v>
      </c>
      <c r="C17" s="106">
        <f>SUM(C18:C36)</f>
        <v>101863</v>
      </c>
      <c r="D17" s="106">
        <f>SUM(D18:D36)</f>
        <v>19610</v>
      </c>
      <c r="E17" s="99" t="s">
        <v>46</v>
      </c>
      <c r="F17" s="100">
        <v>1127</v>
      </c>
      <c r="G17" s="101">
        <f t="shared" si="0"/>
        <v>12354</v>
      </c>
      <c r="H17" s="102">
        <f t="shared" si="1"/>
        <v>11227</v>
      </c>
      <c r="I17" s="101">
        <v>5785</v>
      </c>
      <c r="J17" s="111">
        <v>4452</v>
      </c>
      <c r="K17" s="101">
        <v>990</v>
      </c>
      <c r="L17" s="101"/>
      <c r="M17" s="101"/>
      <c r="N17" s="185" t="s">
        <v>47</v>
      </c>
    </row>
    <row r="18" spans="1:14" s="91" customFormat="1" ht="101.25">
      <c r="A18" s="107" t="s">
        <v>48</v>
      </c>
      <c r="B18" s="110">
        <v>1151</v>
      </c>
      <c r="C18" s="97">
        <f t="shared" si="2"/>
        <v>1151</v>
      </c>
      <c r="D18" s="111"/>
      <c r="E18" s="99" t="s">
        <v>49</v>
      </c>
      <c r="F18" s="100">
        <v>20771</v>
      </c>
      <c r="G18" s="101">
        <f t="shared" si="0"/>
        <v>41938</v>
      </c>
      <c r="H18" s="102">
        <f t="shared" si="1"/>
        <v>21167</v>
      </c>
      <c r="I18" s="101">
        <v>12215</v>
      </c>
      <c r="J18" s="111">
        <v>2651</v>
      </c>
      <c r="K18" s="101">
        <f>680+430+5181</f>
        <v>6291</v>
      </c>
      <c r="L18" s="101">
        <v>10</v>
      </c>
      <c r="M18" s="101"/>
      <c r="N18" s="185" t="s">
        <v>349</v>
      </c>
    </row>
    <row r="19" spans="1:14" s="91" customFormat="1" ht="15.75" customHeight="1">
      <c r="A19" s="112" t="s">
        <v>50</v>
      </c>
      <c r="B19" s="111">
        <v>31425</v>
      </c>
      <c r="C19" s="97">
        <f t="shared" si="2"/>
        <v>31425</v>
      </c>
      <c r="D19" s="111"/>
      <c r="E19" s="99" t="s">
        <v>51</v>
      </c>
      <c r="F19" s="100">
        <v>75</v>
      </c>
      <c r="G19" s="101">
        <f t="shared" si="0"/>
        <v>8089</v>
      </c>
      <c r="H19" s="102">
        <f t="shared" si="1"/>
        <v>8014</v>
      </c>
      <c r="I19" s="101"/>
      <c r="J19" s="111">
        <v>1830</v>
      </c>
      <c r="K19" s="101">
        <v>6184</v>
      </c>
      <c r="L19" s="101"/>
      <c r="M19" s="101"/>
      <c r="N19" s="185" t="s">
        <v>52</v>
      </c>
    </row>
    <row r="20" spans="1:14" s="91" customFormat="1" ht="15.75" customHeight="1">
      <c r="A20" s="113" t="s">
        <v>53</v>
      </c>
      <c r="B20" s="111">
        <v>4048</v>
      </c>
      <c r="C20" s="97">
        <f t="shared" si="2"/>
        <v>4048</v>
      </c>
      <c r="D20" s="111"/>
      <c r="E20" s="99" t="s">
        <v>54</v>
      </c>
      <c r="F20" s="100">
        <v>0</v>
      </c>
      <c r="G20" s="101">
        <f t="shared" si="0"/>
        <v>120</v>
      </c>
      <c r="H20" s="102">
        <f t="shared" si="1"/>
        <v>120</v>
      </c>
      <c r="I20" s="101"/>
      <c r="J20" s="111">
        <v>120</v>
      </c>
      <c r="K20" s="101"/>
      <c r="L20" s="101"/>
      <c r="M20" s="101"/>
      <c r="N20" s="185" t="s">
        <v>55</v>
      </c>
    </row>
    <row r="21" spans="1:14" s="91" customFormat="1" ht="15.75" customHeight="1">
      <c r="A21" s="113" t="s">
        <v>56</v>
      </c>
      <c r="B21" s="111">
        <f>316+329</f>
        <v>645</v>
      </c>
      <c r="C21" s="97">
        <f t="shared" si="2"/>
        <v>5645</v>
      </c>
      <c r="D21" s="111">
        <v>5000</v>
      </c>
      <c r="E21" s="99" t="s">
        <v>57</v>
      </c>
      <c r="F21" s="100">
        <v>1207</v>
      </c>
      <c r="G21" s="101">
        <f t="shared" si="0"/>
        <v>1747</v>
      </c>
      <c r="H21" s="102">
        <f t="shared" si="1"/>
        <v>540</v>
      </c>
      <c r="I21" s="101"/>
      <c r="J21" s="111">
        <v>540</v>
      </c>
      <c r="K21" s="101"/>
      <c r="L21" s="101"/>
      <c r="M21" s="101"/>
      <c r="N21" s="185" t="s">
        <v>58</v>
      </c>
    </row>
    <row r="22" spans="1:14" s="91" customFormat="1" ht="15.75" customHeight="1">
      <c r="A22" s="113" t="s">
        <v>59</v>
      </c>
      <c r="B22" s="111"/>
      <c r="C22" s="97">
        <f t="shared" si="2"/>
        <v>0</v>
      </c>
      <c r="D22" s="111"/>
      <c r="E22" s="99" t="s">
        <v>60</v>
      </c>
      <c r="F22" s="100">
        <v>0</v>
      </c>
      <c r="G22" s="101">
        <f t="shared" si="0"/>
        <v>0</v>
      </c>
      <c r="H22" s="102">
        <f t="shared" si="1"/>
        <v>0</v>
      </c>
      <c r="I22" s="101"/>
      <c r="J22" s="111"/>
      <c r="K22" s="101"/>
      <c r="L22" s="101"/>
      <c r="M22" s="101"/>
      <c r="N22" s="185"/>
    </row>
    <row r="23" spans="1:14" s="91" customFormat="1" ht="15.75" customHeight="1">
      <c r="A23" s="113" t="s">
        <v>61</v>
      </c>
      <c r="B23" s="111"/>
      <c r="C23" s="97">
        <f t="shared" si="2"/>
        <v>0</v>
      </c>
      <c r="D23" s="111"/>
      <c r="E23" s="99" t="s">
        <v>62</v>
      </c>
      <c r="F23" s="100">
        <v>0</v>
      </c>
      <c r="G23" s="101">
        <f t="shared" si="0"/>
        <v>0</v>
      </c>
      <c r="H23" s="102">
        <f t="shared" si="1"/>
        <v>0</v>
      </c>
      <c r="I23" s="101"/>
      <c r="J23" s="111"/>
      <c r="K23" s="101"/>
      <c r="L23" s="101"/>
      <c r="M23" s="101"/>
      <c r="N23" s="185"/>
    </row>
    <row r="24" spans="1:14" s="91" customFormat="1" ht="15.75" customHeight="1">
      <c r="A24" s="113" t="s">
        <v>63</v>
      </c>
      <c r="B24" s="111"/>
      <c r="C24" s="97">
        <f t="shared" si="2"/>
        <v>6184</v>
      </c>
      <c r="D24" s="111">
        <v>6184</v>
      </c>
      <c r="E24" s="99" t="s">
        <v>64</v>
      </c>
      <c r="F24" s="100">
        <v>273</v>
      </c>
      <c r="G24" s="101">
        <f t="shared" si="0"/>
        <v>490</v>
      </c>
      <c r="H24" s="102">
        <f t="shared" si="1"/>
        <v>217</v>
      </c>
      <c r="I24" s="101"/>
      <c r="J24" s="101">
        <v>217</v>
      </c>
      <c r="K24" s="101"/>
      <c r="L24" s="101"/>
      <c r="M24" s="101"/>
      <c r="N24" s="185" t="s">
        <v>65</v>
      </c>
    </row>
    <row r="25" spans="1:14" s="91" customFormat="1" ht="15.75" customHeight="1">
      <c r="A25" s="113" t="s">
        <v>66</v>
      </c>
      <c r="B25" s="111">
        <v>1588</v>
      </c>
      <c r="C25" s="97">
        <f t="shared" si="2"/>
        <v>2125</v>
      </c>
      <c r="D25" s="111">
        <v>537</v>
      </c>
      <c r="E25" s="99" t="s">
        <v>67</v>
      </c>
      <c r="F25" s="100">
        <v>5160</v>
      </c>
      <c r="G25" s="101">
        <f t="shared" si="0"/>
        <v>5160</v>
      </c>
      <c r="H25" s="102">
        <f t="shared" si="1"/>
        <v>0</v>
      </c>
      <c r="I25" s="101"/>
      <c r="J25" s="101"/>
      <c r="K25" s="101"/>
      <c r="L25" s="101"/>
      <c r="M25" s="101"/>
      <c r="N25" s="185"/>
    </row>
    <row r="26" spans="1:14" s="91" customFormat="1" ht="15.75" customHeight="1">
      <c r="A26" s="113" t="s">
        <v>68</v>
      </c>
      <c r="B26" s="111">
        <v>2844</v>
      </c>
      <c r="C26" s="97">
        <f t="shared" si="2"/>
        <v>3890</v>
      </c>
      <c r="D26" s="111">
        <v>1046</v>
      </c>
      <c r="E26" s="99" t="s">
        <v>69</v>
      </c>
      <c r="F26" s="100">
        <v>110</v>
      </c>
      <c r="G26" s="101">
        <f t="shared" si="0"/>
        <v>110</v>
      </c>
      <c r="H26" s="102">
        <f t="shared" si="1"/>
        <v>0</v>
      </c>
      <c r="I26" s="101"/>
      <c r="J26" s="101"/>
      <c r="K26" s="101"/>
      <c r="L26" s="101"/>
      <c r="M26" s="101"/>
      <c r="N26" s="185"/>
    </row>
    <row r="27" spans="1:14" s="91" customFormat="1" ht="15.75" customHeight="1">
      <c r="A27" s="113" t="s">
        <v>70</v>
      </c>
      <c r="B27" s="111">
        <v>3325</v>
      </c>
      <c r="C27" s="97">
        <f t="shared" si="2"/>
        <v>3503</v>
      </c>
      <c r="D27" s="111">
        <v>178</v>
      </c>
      <c r="E27" s="99" t="s">
        <v>71</v>
      </c>
      <c r="F27" s="100">
        <v>1174</v>
      </c>
      <c r="G27" s="101">
        <f t="shared" si="0"/>
        <v>1174</v>
      </c>
      <c r="H27" s="102">
        <f t="shared" si="1"/>
        <v>0</v>
      </c>
      <c r="I27" s="101"/>
      <c r="J27" s="101"/>
      <c r="K27" s="101"/>
      <c r="L27" s="101"/>
      <c r="M27" s="101"/>
      <c r="N27" s="185"/>
    </row>
    <row r="28" spans="1:14" s="91" customFormat="1" ht="15.75" customHeight="1">
      <c r="A28" s="112" t="s">
        <v>72</v>
      </c>
      <c r="B28" s="111">
        <v>6601</v>
      </c>
      <c r="C28" s="97">
        <f t="shared" si="2"/>
        <v>6601</v>
      </c>
      <c r="D28" s="111"/>
      <c r="E28" s="99" t="s">
        <v>73</v>
      </c>
      <c r="F28" s="100">
        <v>1548</v>
      </c>
      <c r="G28" s="101">
        <f t="shared" si="0"/>
        <v>2648</v>
      </c>
      <c r="H28" s="102">
        <f t="shared" si="1"/>
        <v>1100</v>
      </c>
      <c r="I28" s="101"/>
      <c r="J28" s="101"/>
      <c r="K28" s="101"/>
      <c r="L28" s="101">
        <v>1100</v>
      </c>
      <c r="M28" s="101"/>
      <c r="N28" s="185" t="s">
        <v>74</v>
      </c>
    </row>
    <row r="29" spans="1:14" s="91" customFormat="1" ht="15" customHeight="1">
      <c r="A29" s="113" t="s">
        <v>75</v>
      </c>
      <c r="B29" s="111">
        <v>2250</v>
      </c>
      <c r="C29" s="97">
        <f t="shared" si="2"/>
        <v>2680</v>
      </c>
      <c r="D29" s="111">
        <v>430</v>
      </c>
      <c r="E29" s="99" t="s">
        <v>76</v>
      </c>
      <c r="F29" s="100">
        <v>0</v>
      </c>
      <c r="G29" s="101">
        <f t="shared" si="0"/>
        <v>0</v>
      </c>
      <c r="H29" s="102">
        <f t="shared" si="1"/>
        <v>0</v>
      </c>
      <c r="I29" s="101"/>
      <c r="J29" s="101"/>
      <c r="K29" s="101"/>
      <c r="L29" s="101"/>
      <c r="M29" s="101"/>
      <c r="N29" s="185"/>
    </row>
    <row r="30" spans="1:14" s="91" customFormat="1" ht="15" customHeight="1">
      <c r="A30" s="113" t="s">
        <v>77</v>
      </c>
      <c r="B30" s="111"/>
      <c r="C30" s="97">
        <f t="shared" si="2"/>
        <v>0</v>
      </c>
      <c r="D30" s="111"/>
      <c r="E30" s="99" t="s">
        <v>78</v>
      </c>
      <c r="F30" s="100">
        <v>1931</v>
      </c>
      <c r="G30" s="101">
        <f t="shared" si="0"/>
        <v>1931</v>
      </c>
      <c r="H30" s="102">
        <f t="shared" si="1"/>
        <v>0</v>
      </c>
      <c r="I30" s="101"/>
      <c r="J30" s="101"/>
      <c r="K30" s="101"/>
      <c r="L30" s="101"/>
      <c r="M30" s="101"/>
      <c r="N30" s="185"/>
    </row>
    <row r="31" spans="1:14" s="91" customFormat="1" ht="15" customHeight="1">
      <c r="A31" s="113" t="s">
        <v>79</v>
      </c>
      <c r="B31" s="111">
        <v>7077</v>
      </c>
      <c r="C31" s="97">
        <f t="shared" si="2"/>
        <v>7314</v>
      </c>
      <c r="D31" s="111">
        <v>237</v>
      </c>
      <c r="E31" s="98" t="s">
        <v>80</v>
      </c>
      <c r="F31" s="114">
        <f>SUM(F7:F30)</f>
        <v>134963</v>
      </c>
      <c r="G31" s="115">
        <f t="shared" si="0"/>
        <v>193654</v>
      </c>
      <c r="H31" s="102">
        <f t="shared" si="1"/>
        <v>58691</v>
      </c>
      <c r="I31" s="114">
        <f t="shared" ref="I31:M31" si="3">SUM(I7:I30)</f>
        <v>18200</v>
      </c>
      <c r="J31" s="114">
        <f t="shared" si="3"/>
        <v>17084</v>
      </c>
      <c r="K31" s="114">
        <f t="shared" si="3"/>
        <v>19607</v>
      </c>
      <c r="L31" s="114">
        <f t="shared" si="3"/>
        <v>2100</v>
      </c>
      <c r="M31" s="114">
        <f t="shared" si="3"/>
        <v>1700</v>
      </c>
      <c r="N31" s="185"/>
    </row>
    <row r="32" spans="1:14" s="91" customFormat="1" ht="15" customHeight="1">
      <c r="A32" s="113" t="s">
        <v>81</v>
      </c>
      <c r="B32" s="111">
        <v>9434</v>
      </c>
      <c r="C32" s="97">
        <f t="shared" si="2"/>
        <v>10248</v>
      </c>
      <c r="D32" s="111">
        <v>814</v>
      </c>
      <c r="E32" s="116" t="s">
        <v>82</v>
      </c>
      <c r="F32" s="117">
        <v>2468</v>
      </c>
      <c r="G32" s="101">
        <v>3323</v>
      </c>
      <c r="H32" s="102">
        <f t="shared" si="1"/>
        <v>855</v>
      </c>
      <c r="I32" s="101">
        <v>2955</v>
      </c>
      <c r="J32" s="101"/>
      <c r="K32" s="101"/>
      <c r="L32" s="101">
        <v>-2100</v>
      </c>
      <c r="M32" s="101"/>
      <c r="N32" s="185"/>
    </row>
    <row r="33" spans="1:14" s="91" customFormat="1" ht="15" customHeight="1">
      <c r="A33" s="113" t="s">
        <v>83</v>
      </c>
      <c r="B33" s="111">
        <v>607</v>
      </c>
      <c r="C33" s="97">
        <f t="shared" si="2"/>
        <v>607</v>
      </c>
      <c r="D33" s="111"/>
      <c r="E33" s="118" t="s">
        <v>84</v>
      </c>
      <c r="F33" s="119">
        <v>368</v>
      </c>
      <c r="G33" s="101">
        <f t="shared" si="0"/>
        <v>368</v>
      </c>
      <c r="H33" s="102">
        <f t="shared" si="1"/>
        <v>0</v>
      </c>
      <c r="I33" s="101"/>
      <c r="J33" s="101"/>
      <c r="K33" s="101"/>
      <c r="L33" s="101"/>
      <c r="M33" s="101"/>
      <c r="N33" s="185"/>
    </row>
    <row r="34" spans="1:14" s="91" customFormat="1" ht="15" customHeight="1">
      <c r="A34" s="113" t="s">
        <v>85</v>
      </c>
      <c r="B34" s="111">
        <v>6802</v>
      </c>
      <c r="C34" s="97">
        <f t="shared" si="2"/>
        <v>6802</v>
      </c>
      <c r="D34" s="111"/>
      <c r="E34" s="120" t="s">
        <v>86</v>
      </c>
      <c r="F34" s="119"/>
      <c r="G34" s="101">
        <f t="shared" si="0"/>
        <v>0</v>
      </c>
      <c r="H34" s="102">
        <f t="shared" si="1"/>
        <v>0</v>
      </c>
      <c r="I34" s="101"/>
      <c r="J34" s="101"/>
      <c r="K34" s="101"/>
      <c r="L34" s="101"/>
      <c r="M34" s="101"/>
      <c r="N34" s="185"/>
    </row>
    <row r="35" spans="1:14" s="91" customFormat="1" ht="15" customHeight="1">
      <c r="A35" s="113" t="s">
        <v>87</v>
      </c>
      <c r="B35" s="111">
        <v>3236</v>
      </c>
      <c r="C35" s="97">
        <f t="shared" si="2"/>
        <v>8417</v>
      </c>
      <c r="D35" s="111">
        <v>5181</v>
      </c>
      <c r="E35" s="120" t="s">
        <v>88</v>
      </c>
      <c r="F35" s="119">
        <v>368</v>
      </c>
      <c r="G35" s="101">
        <f t="shared" si="0"/>
        <v>368</v>
      </c>
      <c r="H35" s="102">
        <f t="shared" si="1"/>
        <v>0</v>
      </c>
      <c r="I35" s="101"/>
      <c r="J35" s="101"/>
      <c r="K35" s="101"/>
      <c r="L35" s="101"/>
      <c r="M35" s="101"/>
      <c r="N35" s="185"/>
    </row>
    <row r="36" spans="1:14" s="91" customFormat="1" ht="15" customHeight="1">
      <c r="A36" s="113" t="s">
        <v>89</v>
      </c>
      <c r="B36" s="111">
        <v>1220</v>
      </c>
      <c r="C36" s="97">
        <f t="shared" si="2"/>
        <v>1223</v>
      </c>
      <c r="D36" s="111">
        <v>3</v>
      </c>
      <c r="E36" s="98" t="s">
        <v>90</v>
      </c>
      <c r="F36" s="119">
        <v>2100</v>
      </c>
      <c r="G36" s="101">
        <f t="shared" si="0"/>
        <v>2955</v>
      </c>
      <c r="H36" s="102">
        <f t="shared" si="1"/>
        <v>855</v>
      </c>
      <c r="I36" s="101">
        <v>2955</v>
      </c>
      <c r="J36" s="101"/>
      <c r="K36" s="101"/>
      <c r="L36" s="101">
        <v>-2100</v>
      </c>
      <c r="M36" s="101"/>
      <c r="N36" s="185" t="s">
        <v>91</v>
      </c>
    </row>
    <row r="37" spans="1:14" s="91" customFormat="1" ht="13.5" customHeight="1">
      <c r="A37" s="121" t="s">
        <v>92</v>
      </c>
      <c r="B37" s="114">
        <f>SUM(B38:B57)</f>
        <v>16492</v>
      </c>
      <c r="C37" s="97">
        <f t="shared" si="2"/>
        <v>33576</v>
      </c>
      <c r="D37" s="114">
        <f t="shared" ref="D37" si="4">SUM(D38:D57)</f>
        <v>17084</v>
      </c>
      <c r="E37" s="122" t="s">
        <v>93</v>
      </c>
      <c r="F37" s="119"/>
      <c r="G37" s="123"/>
      <c r="H37" s="102"/>
      <c r="I37" s="101"/>
      <c r="J37" s="101"/>
      <c r="K37" s="101"/>
      <c r="L37" s="101"/>
      <c r="M37" s="101"/>
      <c r="N37" s="185"/>
    </row>
    <row r="38" spans="1:14" s="91" customFormat="1" ht="13.5" customHeight="1">
      <c r="A38" s="113" t="s">
        <v>94</v>
      </c>
      <c r="B38" s="111">
        <v>13</v>
      </c>
      <c r="C38" s="97">
        <f t="shared" si="2"/>
        <v>23</v>
      </c>
      <c r="D38" s="124">
        <v>10</v>
      </c>
      <c r="E38" s="122" t="s">
        <v>93</v>
      </c>
      <c r="F38" s="119"/>
      <c r="G38" s="123"/>
      <c r="H38" s="102"/>
      <c r="I38" s="101"/>
      <c r="J38" s="101"/>
      <c r="K38" s="101"/>
      <c r="L38" s="101"/>
      <c r="M38" s="101"/>
      <c r="N38" s="185"/>
    </row>
    <row r="39" spans="1:14" s="91" customFormat="1" ht="13.5" customHeight="1">
      <c r="A39" s="113" t="s">
        <v>95</v>
      </c>
      <c r="B39" s="111"/>
      <c r="C39" s="97">
        <f t="shared" si="2"/>
        <v>0</v>
      </c>
      <c r="D39" s="124"/>
      <c r="E39" s="122" t="s">
        <v>93</v>
      </c>
      <c r="F39" s="119"/>
      <c r="G39" s="123"/>
      <c r="H39" s="102"/>
      <c r="I39" s="101"/>
      <c r="J39" s="101"/>
      <c r="K39" s="101"/>
      <c r="L39" s="101"/>
      <c r="M39" s="101"/>
      <c r="N39" s="185"/>
    </row>
    <row r="40" spans="1:14" s="91" customFormat="1" ht="13.5" customHeight="1">
      <c r="A40" s="113" t="s">
        <v>96</v>
      </c>
      <c r="B40" s="111"/>
      <c r="C40" s="97">
        <f t="shared" si="2"/>
        <v>0</v>
      </c>
      <c r="D40" s="125"/>
      <c r="E40" s="126" t="s">
        <v>93</v>
      </c>
      <c r="F40" s="106"/>
      <c r="G40" s="123"/>
      <c r="H40" s="102"/>
      <c r="I40" s="101"/>
      <c r="J40" s="101"/>
      <c r="K40" s="101"/>
      <c r="L40" s="101"/>
      <c r="M40" s="101"/>
      <c r="N40" s="185"/>
    </row>
    <row r="41" spans="1:14" s="91" customFormat="1" ht="13.5" customHeight="1">
      <c r="A41" s="113" t="s">
        <v>97</v>
      </c>
      <c r="B41" s="111"/>
      <c r="C41" s="97">
        <f t="shared" si="2"/>
        <v>0</v>
      </c>
      <c r="D41" s="125"/>
      <c r="E41" s="126" t="s">
        <v>93</v>
      </c>
      <c r="F41" s="106"/>
      <c r="G41" s="123"/>
      <c r="H41" s="127"/>
      <c r="I41" s="123"/>
      <c r="J41" s="123"/>
      <c r="K41" s="123"/>
      <c r="L41" s="123"/>
      <c r="M41" s="123"/>
      <c r="N41" s="185"/>
    </row>
    <row r="42" spans="1:14" s="91" customFormat="1" ht="13.5" customHeight="1">
      <c r="A42" s="113" t="s">
        <v>98</v>
      </c>
      <c r="B42" s="111">
        <v>855</v>
      </c>
      <c r="C42" s="97" t="s">
        <v>99</v>
      </c>
      <c r="D42" s="125">
        <v>679</v>
      </c>
      <c r="E42" s="126" t="s">
        <v>93</v>
      </c>
      <c r="F42" s="106"/>
      <c r="G42" s="123"/>
      <c r="H42" s="127"/>
      <c r="I42" s="123"/>
      <c r="J42" s="123"/>
      <c r="K42" s="123"/>
      <c r="L42" s="123"/>
      <c r="M42" s="123"/>
      <c r="N42" s="185"/>
    </row>
    <row r="43" spans="1:14" s="91" customFormat="1" ht="13.5" customHeight="1">
      <c r="A43" s="113" t="s">
        <v>100</v>
      </c>
      <c r="B43" s="111"/>
      <c r="C43" s="97">
        <f t="shared" si="2"/>
        <v>29</v>
      </c>
      <c r="D43" s="125">
        <v>29</v>
      </c>
      <c r="E43" s="126" t="s">
        <v>93</v>
      </c>
      <c r="F43" s="106"/>
      <c r="G43" s="123"/>
      <c r="H43" s="127"/>
      <c r="I43" s="123"/>
      <c r="J43" s="123"/>
      <c r="K43" s="123"/>
      <c r="L43" s="123"/>
      <c r="M43" s="123"/>
      <c r="N43" s="185"/>
    </row>
    <row r="44" spans="1:14" s="91" customFormat="1" ht="13.5" customHeight="1">
      <c r="A44" s="113" t="s">
        <v>101</v>
      </c>
      <c r="B44" s="111">
        <v>252</v>
      </c>
      <c r="C44" s="97">
        <f t="shared" si="2"/>
        <v>636</v>
      </c>
      <c r="D44" s="125">
        <v>384</v>
      </c>
      <c r="E44" s="126" t="s">
        <v>93</v>
      </c>
      <c r="F44" s="106"/>
      <c r="G44" s="123"/>
      <c r="H44" s="127"/>
      <c r="I44" s="123"/>
      <c r="J44" s="123"/>
      <c r="K44" s="123"/>
      <c r="L44" s="123"/>
      <c r="M44" s="123"/>
      <c r="N44" s="185"/>
    </row>
    <row r="45" spans="1:14" s="91" customFormat="1" ht="13.5" customHeight="1">
      <c r="A45" s="113" t="s">
        <v>102</v>
      </c>
      <c r="B45" s="111">
        <v>3071</v>
      </c>
      <c r="C45" s="97">
        <f t="shared" si="2"/>
        <v>5326</v>
      </c>
      <c r="D45" s="125">
        <v>2255</v>
      </c>
      <c r="E45" s="126" t="s">
        <v>93</v>
      </c>
      <c r="F45" s="106"/>
      <c r="G45" s="123"/>
      <c r="H45" s="127"/>
      <c r="I45" s="123"/>
      <c r="J45" s="123"/>
      <c r="K45" s="123"/>
      <c r="L45" s="123"/>
      <c r="M45" s="123"/>
      <c r="N45" s="185"/>
    </row>
    <row r="46" spans="1:14" s="91" customFormat="1" ht="13.5" customHeight="1">
      <c r="A46" s="113" t="s">
        <v>103</v>
      </c>
      <c r="B46" s="111">
        <v>2814</v>
      </c>
      <c r="C46" s="97">
        <f t="shared" si="2"/>
        <v>5491</v>
      </c>
      <c r="D46" s="125">
        <v>2677</v>
      </c>
      <c r="E46" s="126" t="s">
        <v>93</v>
      </c>
      <c r="F46" s="106"/>
      <c r="G46" s="123"/>
      <c r="H46" s="127"/>
      <c r="I46" s="123"/>
      <c r="J46" s="123"/>
      <c r="K46" s="123"/>
      <c r="L46" s="123"/>
      <c r="M46" s="123"/>
      <c r="N46" s="185"/>
    </row>
    <row r="47" spans="1:14" s="91" customFormat="1" ht="13.5" customHeight="1">
      <c r="A47" s="113" t="s">
        <v>104</v>
      </c>
      <c r="B47" s="111">
        <v>170</v>
      </c>
      <c r="C47" s="97">
        <f t="shared" si="2"/>
        <v>1410</v>
      </c>
      <c r="D47" s="125">
        <v>1240</v>
      </c>
      <c r="E47" s="126" t="s">
        <v>93</v>
      </c>
      <c r="F47" s="106"/>
      <c r="G47" s="123"/>
      <c r="H47" s="127"/>
      <c r="I47" s="123"/>
      <c r="J47" s="123"/>
      <c r="K47" s="123"/>
      <c r="L47" s="123"/>
      <c r="M47" s="123"/>
      <c r="N47" s="185"/>
    </row>
    <row r="48" spans="1:14" s="91" customFormat="1" ht="13.5" customHeight="1">
      <c r="A48" s="113" t="s">
        <v>105</v>
      </c>
      <c r="B48" s="111"/>
      <c r="C48" s="97">
        <f t="shared" si="2"/>
        <v>4452</v>
      </c>
      <c r="D48" s="125">
        <v>4452</v>
      </c>
      <c r="E48" s="126" t="s">
        <v>93</v>
      </c>
      <c r="F48" s="106"/>
      <c r="G48" s="123"/>
      <c r="H48" s="127"/>
      <c r="I48" s="123"/>
      <c r="J48" s="123"/>
      <c r="K48" s="123"/>
      <c r="L48" s="123"/>
      <c r="M48" s="123"/>
      <c r="N48" s="185"/>
    </row>
    <row r="49" spans="1:14" s="91" customFormat="1" ht="13.5" customHeight="1">
      <c r="A49" s="113" t="s">
        <v>106</v>
      </c>
      <c r="B49" s="111">
        <v>8323</v>
      </c>
      <c r="C49" s="97">
        <f t="shared" si="2"/>
        <v>10974</v>
      </c>
      <c r="D49" s="125">
        <v>2651</v>
      </c>
      <c r="E49" s="126" t="s">
        <v>93</v>
      </c>
      <c r="F49" s="106"/>
      <c r="G49" s="123"/>
      <c r="H49" s="127"/>
      <c r="I49" s="123"/>
      <c r="J49" s="123"/>
      <c r="K49" s="123"/>
      <c r="L49" s="123"/>
      <c r="M49" s="123"/>
      <c r="N49" s="185"/>
    </row>
    <row r="50" spans="1:14" s="91" customFormat="1" ht="13.5" customHeight="1">
      <c r="A50" s="113" t="s">
        <v>107</v>
      </c>
      <c r="B50" s="111"/>
      <c r="C50" s="97">
        <f t="shared" si="2"/>
        <v>1830</v>
      </c>
      <c r="D50" s="125">
        <v>1830</v>
      </c>
      <c r="E50" s="126" t="s">
        <v>93</v>
      </c>
      <c r="F50" s="106"/>
      <c r="G50" s="123"/>
      <c r="H50" s="127"/>
      <c r="I50" s="123"/>
      <c r="J50" s="123"/>
      <c r="K50" s="123"/>
      <c r="L50" s="123"/>
      <c r="M50" s="123"/>
      <c r="N50" s="185"/>
    </row>
    <row r="51" spans="1:14" s="91" customFormat="1" ht="13.5" customHeight="1">
      <c r="A51" s="113" t="s">
        <v>108</v>
      </c>
      <c r="B51" s="111"/>
      <c r="C51" s="97">
        <f t="shared" si="2"/>
        <v>120</v>
      </c>
      <c r="D51" s="125">
        <v>120</v>
      </c>
      <c r="E51" s="126" t="s">
        <v>93</v>
      </c>
      <c r="F51" s="106"/>
      <c r="G51" s="123"/>
      <c r="H51" s="127"/>
      <c r="I51" s="123"/>
      <c r="J51" s="123"/>
      <c r="K51" s="123"/>
      <c r="L51" s="123"/>
      <c r="M51" s="123"/>
      <c r="N51" s="185"/>
    </row>
    <row r="52" spans="1:14" s="91" customFormat="1" ht="13.5" customHeight="1">
      <c r="A52" s="113" t="s">
        <v>109</v>
      </c>
      <c r="B52" s="111"/>
      <c r="C52" s="97">
        <f t="shared" si="2"/>
        <v>540</v>
      </c>
      <c r="D52" s="125">
        <v>540</v>
      </c>
      <c r="E52" s="126" t="s">
        <v>93</v>
      </c>
      <c r="F52" s="106"/>
      <c r="G52" s="123"/>
      <c r="H52" s="127"/>
      <c r="I52" s="123"/>
      <c r="J52" s="123"/>
      <c r="K52" s="123"/>
      <c r="L52" s="123"/>
      <c r="M52" s="123"/>
      <c r="N52" s="185"/>
    </row>
    <row r="53" spans="1:14" s="91" customFormat="1" ht="13.5" customHeight="1">
      <c r="A53" s="113" t="s">
        <v>110</v>
      </c>
      <c r="B53" s="111"/>
      <c r="C53" s="97">
        <f t="shared" si="2"/>
        <v>0</v>
      </c>
      <c r="D53" s="125"/>
      <c r="E53" s="126" t="s">
        <v>93</v>
      </c>
      <c r="F53" s="106"/>
      <c r="G53" s="123"/>
      <c r="H53" s="127"/>
      <c r="I53" s="123"/>
      <c r="J53" s="123"/>
      <c r="K53" s="123"/>
      <c r="L53" s="123"/>
      <c r="M53" s="123"/>
      <c r="N53" s="185"/>
    </row>
    <row r="54" spans="1:14" s="91" customFormat="1" ht="13.5" customHeight="1">
      <c r="A54" s="113" t="s">
        <v>111</v>
      </c>
      <c r="B54" s="111"/>
      <c r="C54" s="97">
        <f t="shared" si="2"/>
        <v>217</v>
      </c>
      <c r="D54" s="125">
        <v>217</v>
      </c>
      <c r="E54" s="122" t="s">
        <v>93</v>
      </c>
      <c r="F54" s="119"/>
      <c r="G54" s="123"/>
      <c r="H54" s="127"/>
      <c r="I54" s="123"/>
      <c r="J54" s="123"/>
      <c r="K54" s="123"/>
      <c r="L54" s="123"/>
      <c r="M54" s="123"/>
      <c r="N54" s="185"/>
    </row>
    <row r="55" spans="1:14" s="91" customFormat="1" ht="13.5" customHeight="1">
      <c r="A55" s="113" t="s">
        <v>112</v>
      </c>
      <c r="B55" s="111">
        <v>994</v>
      </c>
      <c r="C55" s="97">
        <f t="shared" si="2"/>
        <v>994</v>
      </c>
      <c r="D55" s="125"/>
      <c r="E55" s="122" t="s">
        <v>93</v>
      </c>
      <c r="F55" s="119"/>
      <c r="G55" s="123"/>
      <c r="H55" s="127"/>
      <c r="I55" s="123"/>
      <c r="J55" s="123"/>
      <c r="K55" s="123"/>
      <c r="L55" s="123"/>
      <c r="M55" s="123"/>
      <c r="N55" s="185"/>
    </row>
    <row r="56" spans="1:14" s="91" customFormat="1" ht="13.5" customHeight="1">
      <c r="A56" s="113" t="s">
        <v>113</v>
      </c>
      <c r="B56" s="119"/>
      <c r="C56" s="97">
        <f t="shared" si="2"/>
        <v>0</v>
      </c>
      <c r="D56" s="128"/>
      <c r="E56" s="122" t="s">
        <v>93</v>
      </c>
      <c r="F56" s="119"/>
      <c r="G56" s="123"/>
      <c r="H56" s="127"/>
      <c r="I56" s="123"/>
      <c r="J56" s="123"/>
      <c r="K56" s="123"/>
      <c r="L56" s="123"/>
      <c r="M56" s="123"/>
      <c r="N56" s="185"/>
    </row>
    <row r="57" spans="1:14" s="91" customFormat="1" ht="13.5" customHeight="1">
      <c r="A57" s="129" t="s">
        <v>114</v>
      </c>
      <c r="B57" s="130"/>
      <c r="C57" s="97">
        <f t="shared" si="2"/>
        <v>0</v>
      </c>
      <c r="D57" s="131"/>
      <c r="E57" s="122" t="s">
        <v>93</v>
      </c>
      <c r="F57" s="119"/>
      <c r="G57" s="123"/>
      <c r="H57" s="127"/>
      <c r="I57" s="123"/>
      <c r="J57" s="123"/>
      <c r="K57" s="123"/>
      <c r="L57" s="123"/>
      <c r="M57" s="123"/>
      <c r="N57" s="185"/>
    </row>
    <row r="58" spans="1:14" s="91" customFormat="1" ht="13.5" customHeight="1">
      <c r="A58" s="103" t="s">
        <v>115</v>
      </c>
      <c r="B58" s="117">
        <v>7575</v>
      </c>
      <c r="C58" s="97">
        <f t="shared" si="2"/>
        <v>7575</v>
      </c>
      <c r="D58" s="132"/>
      <c r="E58" s="126"/>
      <c r="F58" s="119"/>
      <c r="G58" s="123"/>
      <c r="H58" s="127"/>
      <c r="I58" s="123"/>
      <c r="J58" s="123"/>
      <c r="K58" s="123"/>
      <c r="L58" s="123"/>
      <c r="M58" s="123"/>
      <c r="N58" s="185"/>
    </row>
    <row r="59" spans="1:14" s="91" customFormat="1" ht="13.5" customHeight="1">
      <c r="A59" s="103" t="s">
        <v>116</v>
      </c>
      <c r="B59" s="106">
        <f>SUM(B60:B63)</f>
        <v>3411</v>
      </c>
      <c r="C59" s="133">
        <f t="shared" si="2"/>
        <v>3408</v>
      </c>
      <c r="D59" s="132">
        <f>SUM(D60:D63)</f>
        <v>-3</v>
      </c>
      <c r="E59" s="109"/>
      <c r="F59" s="106"/>
      <c r="G59" s="123"/>
      <c r="H59" s="127"/>
      <c r="I59" s="123"/>
      <c r="J59" s="123"/>
      <c r="K59" s="123"/>
      <c r="L59" s="123"/>
      <c r="M59" s="123"/>
      <c r="N59" s="185"/>
    </row>
    <row r="60" spans="1:14" s="91" customFormat="1" ht="13.5" customHeight="1">
      <c r="A60" s="107" t="s">
        <v>117</v>
      </c>
      <c r="B60" s="117">
        <v>3411</v>
      </c>
      <c r="C60" s="97">
        <f t="shared" si="2"/>
        <v>3408</v>
      </c>
      <c r="D60" s="132">
        <v>-3</v>
      </c>
      <c r="E60" s="109"/>
      <c r="F60" s="106"/>
      <c r="G60" s="123"/>
      <c r="H60" s="127"/>
      <c r="I60" s="123"/>
      <c r="J60" s="123"/>
      <c r="K60" s="123"/>
      <c r="L60" s="123"/>
      <c r="M60" s="123"/>
      <c r="N60" s="185"/>
    </row>
    <row r="61" spans="1:14" s="91" customFormat="1" ht="13.5" customHeight="1">
      <c r="A61" s="107" t="s">
        <v>118</v>
      </c>
      <c r="B61" s="106"/>
      <c r="C61" s="133">
        <f t="shared" si="2"/>
        <v>0</v>
      </c>
      <c r="D61" s="132"/>
      <c r="E61" s="109"/>
      <c r="F61" s="106"/>
      <c r="G61" s="123"/>
      <c r="H61" s="127"/>
      <c r="I61" s="123"/>
      <c r="J61" s="123"/>
      <c r="K61" s="123"/>
      <c r="L61" s="123"/>
      <c r="M61" s="123"/>
      <c r="N61" s="185"/>
    </row>
    <row r="62" spans="1:14" s="91" customFormat="1" ht="13.5" customHeight="1">
      <c r="A62" s="107" t="s">
        <v>119</v>
      </c>
      <c r="B62" s="106"/>
      <c r="C62" s="133">
        <f t="shared" si="2"/>
        <v>0</v>
      </c>
      <c r="D62" s="132"/>
      <c r="E62" s="126"/>
      <c r="F62" s="106"/>
      <c r="G62" s="123"/>
      <c r="H62" s="127"/>
      <c r="I62" s="123"/>
      <c r="J62" s="123"/>
      <c r="K62" s="123"/>
      <c r="L62" s="123"/>
      <c r="M62" s="123"/>
      <c r="N62" s="185"/>
    </row>
    <row r="63" spans="1:14" s="91" customFormat="1" ht="13.5" customHeight="1">
      <c r="A63" s="107" t="s">
        <v>120</v>
      </c>
      <c r="B63" s="106"/>
      <c r="C63" s="133">
        <f t="shared" si="2"/>
        <v>0</v>
      </c>
      <c r="D63" s="132"/>
      <c r="E63" s="134"/>
      <c r="F63" s="106"/>
      <c r="G63" s="123"/>
      <c r="H63" s="127"/>
      <c r="I63" s="123"/>
      <c r="J63" s="123"/>
      <c r="K63" s="123"/>
      <c r="L63" s="123"/>
      <c r="M63" s="123"/>
      <c r="N63" s="185"/>
    </row>
    <row r="64" spans="1:14" s="92" customFormat="1" ht="13.5" customHeight="1">
      <c r="A64" s="135" t="s">
        <v>121</v>
      </c>
      <c r="B64" s="106"/>
      <c r="C64" s="97">
        <f t="shared" si="2"/>
        <v>0</v>
      </c>
      <c r="D64" s="132"/>
      <c r="E64" s="134"/>
      <c r="F64" s="106"/>
      <c r="G64" s="136"/>
      <c r="H64" s="124"/>
      <c r="I64" s="136"/>
      <c r="J64" s="136"/>
      <c r="K64" s="136"/>
      <c r="L64" s="136"/>
      <c r="M64" s="136"/>
      <c r="N64" s="191"/>
    </row>
    <row r="65" spans="1:14" s="91" customFormat="1" ht="13.5" customHeight="1">
      <c r="A65" s="103" t="s">
        <v>122</v>
      </c>
      <c r="B65" s="106"/>
      <c r="C65" s="97">
        <f t="shared" si="2"/>
        <v>21155</v>
      </c>
      <c r="D65" s="132">
        <v>21155</v>
      </c>
      <c r="E65" s="109"/>
      <c r="F65" s="106"/>
      <c r="G65" s="123"/>
      <c r="H65" s="127"/>
      <c r="I65" s="123"/>
      <c r="J65" s="123"/>
      <c r="K65" s="123"/>
      <c r="L65" s="123"/>
      <c r="M65" s="123"/>
      <c r="N65" s="185"/>
    </row>
    <row r="66" spans="1:14" s="91" customFormat="1" ht="13.5" customHeight="1">
      <c r="A66" s="103" t="s">
        <v>123</v>
      </c>
      <c r="B66" s="106"/>
      <c r="C66" s="97">
        <f t="shared" si="2"/>
        <v>0</v>
      </c>
      <c r="D66" s="137"/>
      <c r="E66" s="126" t="s">
        <v>93</v>
      </c>
      <c r="F66" s="106"/>
      <c r="G66" s="123"/>
      <c r="H66" s="127"/>
      <c r="I66" s="123"/>
      <c r="J66" s="123"/>
      <c r="K66" s="123"/>
      <c r="L66" s="123"/>
      <c r="M66" s="123"/>
      <c r="N66" s="185"/>
    </row>
    <row r="67" spans="1:14" s="91" customFormat="1" ht="13.5" customHeight="1">
      <c r="A67" s="109"/>
      <c r="B67" s="106"/>
      <c r="C67" s="97"/>
      <c r="D67" s="137"/>
      <c r="E67" s="109"/>
      <c r="F67" s="106"/>
      <c r="G67" s="123"/>
      <c r="H67" s="127"/>
      <c r="I67" s="123"/>
      <c r="J67" s="123"/>
      <c r="K67" s="123"/>
      <c r="L67" s="123"/>
      <c r="M67" s="123"/>
      <c r="N67" s="185"/>
    </row>
    <row r="68" spans="1:14" s="91" customFormat="1" ht="13.5" customHeight="1">
      <c r="A68" s="94" t="s">
        <v>124</v>
      </c>
      <c r="B68" s="138">
        <f>B7+B8</f>
        <v>137431</v>
      </c>
      <c r="C68" s="138">
        <f>C7+C8</f>
        <v>196977</v>
      </c>
      <c r="D68" s="138">
        <f>D7+D8</f>
        <v>59546</v>
      </c>
      <c r="E68" s="94" t="s">
        <v>125</v>
      </c>
      <c r="F68" s="138">
        <f>F31+F32</f>
        <v>137431</v>
      </c>
      <c r="G68" s="138">
        <f>G31+G32</f>
        <v>196977</v>
      </c>
      <c r="H68" s="138">
        <f>H31+H32</f>
        <v>59546</v>
      </c>
      <c r="I68" s="138">
        <f t="shared" ref="I68:M68" si="5">I31+I32</f>
        <v>21155</v>
      </c>
      <c r="J68" s="138">
        <f t="shared" si="5"/>
        <v>17084</v>
      </c>
      <c r="K68" s="138">
        <f t="shared" si="5"/>
        <v>19607</v>
      </c>
      <c r="L68" s="138">
        <f t="shared" si="5"/>
        <v>0</v>
      </c>
      <c r="M68" s="138">
        <f t="shared" si="5"/>
        <v>1700</v>
      </c>
      <c r="N68" s="185"/>
    </row>
    <row r="69" spans="1:14" s="91" customFormat="1" ht="13.5" customHeight="1">
      <c r="H69" s="139"/>
      <c r="N69" s="187"/>
    </row>
    <row r="70" spans="1:14" s="91" customFormat="1" ht="13.5" customHeight="1">
      <c r="H70" s="139"/>
      <c r="N70" s="187"/>
    </row>
    <row r="75" spans="1:14">
      <c r="E75" s="90">
        <f>193777-196977</f>
        <v>-3200</v>
      </c>
    </row>
  </sheetData>
  <sheetProtection password="CF74" sheet="1" objects="1" scenarios="1"/>
  <mergeCells count="14">
    <mergeCell ref="A2:N2"/>
    <mergeCell ref="A3:E3"/>
    <mergeCell ref="F3:H3"/>
    <mergeCell ref="A4:D4"/>
    <mergeCell ref="N4:N6"/>
    <mergeCell ref="A5:A6"/>
    <mergeCell ref="B5:B6"/>
    <mergeCell ref="C5:C6"/>
    <mergeCell ref="D5:D6"/>
    <mergeCell ref="E5:E6"/>
    <mergeCell ref="F5:F6"/>
    <mergeCell ref="G5:G6"/>
    <mergeCell ref="E4:M4"/>
    <mergeCell ref="H5:M5"/>
  </mergeCells>
  <phoneticPr fontId="39" type="noConversion"/>
  <pageMargins left="0.74791666666666701" right="0.31388888888888899" top="0.58888888888888902" bottom="0.40902777777777799" header="0.31388888888888899" footer="0.31388888888888899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G8" sqref="G8"/>
    </sheetView>
  </sheetViews>
  <sheetFormatPr defaultColWidth="9" defaultRowHeight="13.5"/>
  <cols>
    <col min="1" max="1" width="6" style="43" customWidth="1"/>
    <col min="2" max="2" width="18.375" style="44" customWidth="1"/>
    <col min="3" max="3" width="15" style="43" hidden="1" customWidth="1"/>
    <col min="4" max="4" width="10.5" style="44" customWidth="1"/>
    <col min="5" max="5" width="8.875" style="43" customWidth="1"/>
    <col min="6" max="6" width="10.75" style="43" customWidth="1"/>
    <col min="7" max="7" width="33.75" style="45" customWidth="1"/>
    <col min="8" max="8" width="17.25" style="46" customWidth="1"/>
    <col min="9" max="9" width="16.125" style="47" hidden="1" customWidth="1"/>
    <col min="10" max="10" width="11.25" style="48" customWidth="1"/>
    <col min="11" max="11" width="8.75" style="5" customWidth="1"/>
    <col min="12" max="12" width="10.75" style="5" customWidth="1"/>
  </cols>
  <sheetData>
    <row r="1" spans="1:12">
      <c r="A1" s="49" t="s">
        <v>126</v>
      </c>
    </row>
    <row r="2" spans="1:12" ht="22.5">
      <c r="A2" s="172" t="s">
        <v>127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s="41" customFormat="1" ht="14.25">
      <c r="A3" s="156" t="s">
        <v>2</v>
      </c>
      <c r="B3" s="157"/>
      <c r="C3" s="157"/>
      <c r="D3" s="157"/>
      <c r="E3" s="157"/>
      <c r="F3" s="50"/>
      <c r="G3" s="173" t="s">
        <v>3</v>
      </c>
      <c r="H3" s="173"/>
      <c r="I3" s="81" t="s">
        <v>128</v>
      </c>
      <c r="J3" s="81"/>
      <c r="K3" s="174" t="s">
        <v>128</v>
      </c>
      <c r="L3" s="174"/>
    </row>
    <row r="4" spans="1:12" ht="18.75" customHeight="1">
      <c r="A4" s="175" t="s">
        <v>129</v>
      </c>
      <c r="B4" s="175"/>
      <c r="C4" s="175"/>
      <c r="D4" s="175"/>
      <c r="E4" s="175"/>
      <c r="F4" s="175"/>
      <c r="G4" s="175" t="s">
        <v>130</v>
      </c>
      <c r="H4" s="175"/>
      <c r="I4" s="175"/>
      <c r="J4" s="175"/>
      <c r="K4" s="175"/>
      <c r="L4" s="175"/>
    </row>
    <row r="5" spans="1:12" ht="24">
      <c r="A5" s="51" t="s">
        <v>131</v>
      </c>
      <c r="B5" s="51" t="s">
        <v>132</v>
      </c>
      <c r="D5" s="52" t="s">
        <v>133</v>
      </c>
      <c r="E5" s="53" t="s">
        <v>134</v>
      </c>
      <c r="F5" s="54" t="s">
        <v>135</v>
      </c>
      <c r="G5" s="51" t="s">
        <v>132</v>
      </c>
      <c r="H5" s="55" t="s">
        <v>136</v>
      </c>
      <c r="I5" s="82" t="s">
        <v>137</v>
      </c>
      <c r="J5" s="52" t="s">
        <v>133</v>
      </c>
      <c r="K5" s="53" t="s">
        <v>134</v>
      </c>
      <c r="L5" s="52" t="s">
        <v>135</v>
      </c>
    </row>
    <row r="6" spans="1:12" ht="21">
      <c r="A6" s="56">
        <v>1</v>
      </c>
      <c r="B6" s="57" t="s">
        <v>138</v>
      </c>
      <c r="C6" s="58">
        <v>2580924.35</v>
      </c>
      <c r="D6" s="58">
        <f>C6/10000</f>
        <v>258.09243500000002</v>
      </c>
      <c r="E6" s="56"/>
      <c r="F6" s="58">
        <v>258.09243500000002</v>
      </c>
      <c r="G6" s="59" t="s">
        <v>139</v>
      </c>
      <c r="H6" s="60" t="s">
        <v>140</v>
      </c>
      <c r="I6" s="83">
        <v>1800000</v>
      </c>
      <c r="J6" s="83">
        <f>I6/10000</f>
        <v>180</v>
      </c>
      <c r="K6" s="84"/>
      <c r="L6" s="83">
        <v>180</v>
      </c>
    </row>
    <row r="7" spans="1:12" ht="17.25" customHeight="1">
      <c r="A7" s="56">
        <v>2</v>
      </c>
      <c r="B7" s="61" t="s">
        <v>141</v>
      </c>
      <c r="C7" s="62">
        <f>I46-C6</f>
        <v>76999075.650000006</v>
      </c>
      <c r="D7" s="58">
        <f>C7/10000</f>
        <v>7699.9075650000004</v>
      </c>
      <c r="E7" s="56"/>
      <c r="F7" s="58">
        <v>7699.9075650000004</v>
      </c>
      <c r="G7" s="59" t="s">
        <v>142</v>
      </c>
      <c r="H7" s="60" t="s">
        <v>143</v>
      </c>
      <c r="I7" s="83">
        <v>280000</v>
      </c>
      <c r="J7" s="83">
        <f t="shared" ref="J7:J44" si="0">I7/10000</f>
        <v>28</v>
      </c>
      <c r="K7" s="84"/>
      <c r="L7" s="83">
        <v>28</v>
      </c>
    </row>
    <row r="8" spans="1:12" ht="17.25" customHeight="1">
      <c r="A8" s="56">
        <v>3</v>
      </c>
      <c r="B8" s="61" t="s">
        <v>144</v>
      </c>
      <c r="C8" s="62"/>
      <c r="D8" s="62"/>
      <c r="E8" s="63">
        <v>5000</v>
      </c>
      <c r="F8" s="63">
        <v>5000</v>
      </c>
      <c r="G8" s="59" t="s">
        <v>145</v>
      </c>
      <c r="H8" s="60" t="s">
        <v>143</v>
      </c>
      <c r="I8" s="83">
        <v>1420000</v>
      </c>
      <c r="J8" s="83">
        <f t="shared" si="0"/>
        <v>142</v>
      </c>
      <c r="K8" s="84"/>
      <c r="L8" s="83">
        <v>142</v>
      </c>
    </row>
    <row r="9" spans="1:12" ht="27">
      <c r="A9" s="64"/>
      <c r="B9" s="65"/>
      <c r="C9" s="64"/>
      <c r="D9" s="65"/>
      <c r="E9" s="56"/>
      <c r="F9" s="56"/>
      <c r="G9" s="66" t="s">
        <v>146</v>
      </c>
      <c r="H9" s="60" t="s">
        <v>140</v>
      </c>
      <c r="I9" s="83">
        <v>1000000</v>
      </c>
      <c r="J9" s="83">
        <f t="shared" si="0"/>
        <v>100</v>
      </c>
      <c r="K9" s="84"/>
      <c r="L9" s="83">
        <v>100</v>
      </c>
    </row>
    <row r="10" spans="1:12" ht="21">
      <c r="A10" s="67"/>
      <c r="B10" s="57"/>
      <c r="C10" s="62"/>
      <c r="D10" s="62"/>
      <c r="E10" s="56"/>
      <c r="F10" s="56"/>
      <c r="G10" s="66" t="s">
        <v>147</v>
      </c>
      <c r="H10" s="60" t="s">
        <v>140</v>
      </c>
      <c r="I10" s="83">
        <v>1200000</v>
      </c>
      <c r="J10" s="83">
        <f t="shared" si="0"/>
        <v>120</v>
      </c>
      <c r="K10" s="84"/>
      <c r="L10" s="83">
        <v>120</v>
      </c>
    </row>
    <row r="11" spans="1:12" ht="21">
      <c r="A11" s="67"/>
      <c r="B11" s="57"/>
      <c r="C11" s="62"/>
      <c r="D11" s="62"/>
      <c r="E11" s="56"/>
      <c r="F11" s="56"/>
      <c r="G11" s="59" t="s">
        <v>148</v>
      </c>
      <c r="H11" s="60" t="s">
        <v>140</v>
      </c>
      <c r="I11" s="83">
        <v>1000000</v>
      </c>
      <c r="J11" s="83">
        <f t="shared" si="0"/>
        <v>100</v>
      </c>
      <c r="K11" s="84"/>
      <c r="L11" s="83">
        <v>100</v>
      </c>
    </row>
    <row r="12" spans="1:12" ht="21">
      <c r="A12" s="67"/>
      <c r="B12" s="57"/>
      <c r="C12" s="62"/>
      <c r="D12" s="62"/>
      <c r="E12" s="56"/>
      <c r="F12" s="56"/>
      <c r="G12" s="66" t="s">
        <v>149</v>
      </c>
      <c r="H12" s="60" t="s">
        <v>150</v>
      </c>
      <c r="I12" s="83">
        <v>2000000</v>
      </c>
      <c r="J12" s="83">
        <f t="shared" si="0"/>
        <v>200</v>
      </c>
      <c r="K12" s="84"/>
      <c r="L12" s="83">
        <v>200</v>
      </c>
    </row>
    <row r="13" spans="1:12" ht="21">
      <c r="A13" s="67"/>
      <c r="B13" s="57"/>
      <c r="C13" s="62"/>
      <c r="D13" s="62"/>
      <c r="E13" s="56"/>
      <c r="F13" s="56"/>
      <c r="G13" s="59" t="s">
        <v>151</v>
      </c>
      <c r="H13" s="60" t="s">
        <v>140</v>
      </c>
      <c r="I13" s="83">
        <v>1670000</v>
      </c>
      <c r="J13" s="83">
        <f t="shared" si="0"/>
        <v>167</v>
      </c>
      <c r="K13" s="84"/>
      <c r="L13" s="83">
        <v>167</v>
      </c>
    </row>
    <row r="14" spans="1:12" ht="27">
      <c r="A14" s="67"/>
      <c r="B14" s="57"/>
      <c r="C14" s="62"/>
      <c r="D14" s="62"/>
      <c r="E14" s="56"/>
      <c r="F14" s="56"/>
      <c r="G14" s="68" t="s">
        <v>152</v>
      </c>
      <c r="H14" s="60" t="s">
        <v>140</v>
      </c>
      <c r="I14" s="83">
        <v>1000000</v>
      </c>
      <c r="J14" s="83">
        <f t="shared" si="0"/>
        <v>100</v>
      </c>
      <c r="K14" s="84"/>
      <c r="L14" s="83">
        <v>100</v>
      </c>
    </row>
    <row r="15" spans="1:12" ht="21">
      <c r="A15" s="67"/>
      <c r="B15" s="57"/>
      <c r="C15" s="62"/>
      <c r="D15" s="62"/>
      <c r="E15" s="56"/>
      <c r="F15" s="56"/>
      <c r="G15" s="66" t="s">
        <v>153</v>
      </c>
      <c r="H15" s="60" t="s">
        <v>150</v>
      </c>
      <c r="I15" s="83">
        <v>2000000</v>
      </c>
      <c r="J15" s="83">
        <f t="shared" si="0"/>
        <v>200</v>
      </c>
      <c r="K15" s="84"/>
      <c r="L15" s="83">
        <v>200</v>
      </c>
    </row>
    <row r="16" spans="1:12" ht="21">
      <c r="A16" s="67"/>
      <c r="B16" s="57"/>
      <c r="C16" s="62"/>
      <c r="D16" s="62"/>
      <c r="E16" s="56"/>
      <c r="F16" s="56"/>
      <c r="G16" s="66" t="s">
        <v>154</v>
      </c>
      <c r="H16" s="60" t="s">
        <v>155</v>
      </c>
      <c r="I16" s="83">
        <v>3000000</v>
      </c>
      <c r="J16" s="83">
        <f t="shared" si="0"/>
        <v>300</v>
      </c>
      <c r="K16" s="84"/>
      <c r="L16" s="83">
        <v>300</v>
      </c>
    </row>
    <row r="17" spans="1:12" ht="14.25">
      <c r="A17" s="69"/>
      <c r="B17" s="57"/>
      <c r="C17" s="62"/>
      <c r="D17" s="62"/>
      <c r="E17" s="67"/>
      <c r="F17" s="67"/>
      <c r="G17" s="59" t="s">
        <v>156</v>
      </c>
      <c r="H17" s="60" t="s">
        <v>157</v>
      </c>
      <c r="I17" s="83">
        <v>2000000</v>
      </c>
      <c r="J17" s="83">
        <f t="shared" si="0"/>
        <v>200</v>
      </c>
      <c r="K17" s="84"/>
      <c r="L17" s="83">
        <v>200</v>
      </c>
    </row>
    <row r="18" spans="1:12" ht="21">
      <c r="A18" s="69"/>
      <c r="B18" s="70"/>
      <c r="C18" s="62"/>
      <c r="D18" s="62"/>
      <c r="E18" s="67"/>
      <c r="F18" s="67"/>
      <c r="G18" s="59" t="s">
        <v>158</v>
      </c>
      <c r="H18" s="60" t="s">
        <v>140</v>
      </c>
      <c r="I18" s="83">
        <v>1000000</v>
      </c>
      <c r="J18" s="83">
        <f t="shared" si="0"/>
        <v>100</v>
      </c>
      <c r="K18" s="84"/>
      <c r="L18" s="83">
        <v>100</v>
      </c>
    </row>
    <row r="19" spans="1:12" ht="21">
      <c r="A19" s="69"/>
      <c r="B19" s="57"/>
      <c r="C19" s="71"/>
      <c r="D19" s="71"/>
      <c r="E19" s="67"/>
      <c r="F19" s="67"/>
      <c r="G19" s="59" t="s">
        <v>159</v>
      </c>
      <c r="H19" s="60" t="s">
        <v>140</v>
      </c>
      <c r="I19" s="83">
        <v>550000</v>
      </c>
      <c r="J19" s="83">
        <f t="shared" si="0"/>
        <v>55</v>
      </c>
      <c r="K19" s="84"/>
      <c r="L19" s="83">
        <v>55</v>
      </c>
    </row>
    <row r="20" spans="1:12" ht="21">
      <c r="A20" s="69"/>
      <c r="B20" s="70"/>
      <c r="C20" s="72"/>
      <c r="D20" s="73"/>
      <c r="E20" s="67"/>
      <c r="F20" s="67"/>
      <c r="G20" s="74" t="s">
        <v>160</v>
      </c>
      <c r="H20" s="60" t="s">
        <v>150</v>
      </c>
      <c r="I20" s="85">
        <v>4603200</v>
      </c>
      <c r="J20" s="83">
        <f t="shared" si="0"/>
        <v>460.32</v>
      </c>
      <c r="K20" s="84"/>
      <c r="L20" s="83">
        <v>460.32</v>
      </c>
    </row>
    <row r="21" spans="1:12" ht="21">
      <c r="A21" s="69"/>
      <c r="B21" s="70"/>
      <c r="C21" s="72"/>
      <c r="D21" s="73"/>
      <c r="E21" s="67"/>
      <c r="F21" s="67"/>
      <c r="G21" s="59" t="s">
        <v>161</v>
      </c>
      <c r="H21" s="60" t="s">
        <v>140</v>
      </c>
      <c r="I21" s="83">
        <v>305000</v>
      </c>
      <c r="J21" s="83">
        <f t="shared" si="0"/>
        <v>30.5</v>
      </c>
      <c r="K21" s="84"/>
      <c r="L21" s="83">
        <v>30.5</v>
      </c>
    </row>
    <row r="22" spans="1:12" ht="27">
      <c r="A22" s="69"/>
      <c r="B22" s="70"/>
      <c r="C22" s="72"/>
      <c r="D22" s="73"/>
      <c r="E22" s="67"/>
      <c r="F22" s="67"/>
      <c r="G22" s="59" t="s">
        <v>162</v>
      </c>
      <c r="H22" s="60" t="s">
        <v>140</v>
      </c>
      <c r="I22" s="83">
        <v>1500000</v>
      </c>
      <c r="J22" s="83">
        <f t="shared" si="0"/>
        <v>150</v>
      </c>
      <c r="K22" s="84"/>
      <c r="L22" s="83">
        <v>150</v>
      </c>
    </row>
    <row r="23" spans="1:12" ht="21">
      <c r="A23" s="69"/>
      <c r="B23" s="70"/>
      <c r="C23" s="72"/>
      <c r="D23" s="73"/>
      <c r="E23" s="67"/>
      <c r="F23" s="67"/>
      <c r="G23" s="74" t="s">
        <v>163</v>
      </c>
      <c r="H23" s="60" t="s">
        <v>140</v>
      </c>
      <c r="I23" s="83">
        <v>4700000</v>
      </c>
      <c r="J23" s="83">
        <f t="shared" si="0"/>
        <v>470</v>
      </c>
      <c r="K23" s="84"/>
      <c r="L23" s="83">
        <v>470</v>
      </c>
    </row>
    <row r="24" spans="1:12" ht="21">
      <c r="A24" s="69"/>
      <c r="B24" s="70"/>
      <c r="C24" s="72"/>
      <c r="D24" s="73"/>
      <c r="E24" s="67"/>
      <c r="F24" s="67"/>
      <c r="G24" s="59" t="s">
        <v>164</v>
      </c>
      <c r="H24" s="60" t="s">
        <v>140</v>
      </c>
      <c r="I24" s="83">
        <v>300000</v>
      </c>
      <c r="J24" s="83">
        <f t="shared" si="0"/>
        <v>30</v>
      </c>
      <c r="K24" s="84"/>
      <c r="L24" s="83">
        <v>30</v>
      </c>
    </row>
    <row r="25" spans="1:12" ht="21">
      <c r="A25" s="69"/>
      <c r="B25" s="70"/>
      <c r="C25" s="72"/>
      <c r="D25" s="73"/>
      <c r="E25" s="67"/>
      <c r="F25" s="67"/>
      <c r="G25" s="59" t="s">
        <v>165</v>
      </c>
      <c r="H25" s="60" t="s">
        <v>140</v>
      </c>
      <c r="I25" s="83">
        <v>10000000</v>
      </c>
      <c r="J25" s="83">
        <f t="shared" si="0"/>
        <v>1000</v>
      </c>
      <c r="K25" s="84"/>
      <c r="L25" s="83">
        <v>1000</v>
      </c>
    </row>
    <row r="26" spans="1:12" ht="27">
      <c r="A26" s="69"/>
      <c r="B26" s="70"/>
      <c r="C26" s="72"/>
      <c r="D26" s="73"/>
      <c r="E26" s="67"/>
      <c r="F26" s="67"/>
      <c r="G26" s="59" t="s">
        <v>166</v>
      </c>
      <c r="H26" s="60" t="s">
        <v>140</v>
      </c>
      <c r="I26" s="83">
        <v>7000000</v>
      </c>
      <c r="J26" s="83">
        <f t="shared" si="0"/>
        <v>700</v>
      </c>
      <c r="K26" s="84"/>
      <c r="L26" s="83">
        <v>700</v>
      </c>
    </row>
    <row r="27" spans="1:12" ht="14.25">
      <c r="A27" s="69"/>
      <c r="B27" s="70"/>
      <c r="C27" s="72"/>
      <c r="D27" s="73"/>
      <c r="E27" s="67"/>
      <c r="F27" s="67"/>
      <c r="G27" s="59" t="s">
        <v>167</v>
      </c>
      <c r="H27" s="60" t="s">
        <v>143</v>
      </c>
      <c r="I27" s="83">
        <v>2000000</v>
      </c>
      <c r="J27" s="83">
        <f t="shared" si="0"/>
        <v>200</v>
      </c>
      <c r="K27" s="84"/>
      <c r="L27" s="83">
        <v>200</v>
      </c>
    </row>
    <row r="28" spans="1:12" ht="21">
      <c r="A28" s="69"/>
      <c r="B28" s="70"/>
      <c r="C28" s="72"/>
      <c r="D28" s="73"/>
      <c r="E28" s="67"/>
      <c r="F28" s="67"/>
      <c r="G28" s="59" t="s">
        <v>168</v>
      </c>
      <c r="H28" s="60" t="s">
        <v>140</v>
      </c>
      <c r="I28" s="83">
        <v>1500000</v>
      </c>
      <c r="J28" s="83">
        <f t="shared" si="0"/>
        <v>150</v>
      </c>
      <c r="K28" s="84"/>
      <c r="L28" s="83">
        <v>150</v>
      </c>
    </row>
    <row r="29" spans="1:12" ht="21">
      <c r="A29" s="69"/>
      <c r="B29" s="70"/>
      <c r="C29" s="72"/>
      <c r="D29" s="73"/>
      <c r="E29" s="67"/>
      <c r="F29" s="67"/>
      <c r="G29" s="59" t="s">
        <v>169</v>
      </c>
      <c r="H29" s="60" t="s">
        <v>140</v>
      </c>
      <c r="I29" s="83">
        <f>8500000-1420000</f>
        <v>7080000</v>
      </c>
      <c r="J29" s="83">
        <f t="shared" si="0"/>
        <v>708</v>
      </c>
      <c r="K29" s="84"/>
      <c r="L29" s="83">
        <v>708</v>
      </c>
    </row>
    <row r="30" spans="1:12" ht="14.25">
      <c r="A30" s="69"/>
      <c r="B30" s="70"/>
      <c r="C30" s="72"/>
      <c r="D30" s="73"/>
      <c r="E30" s="67"/>
      <c r="F30" s="67"/>
      <c r="G30" s="74" t="s">
        <v>170</v>
      </c>
      <c r="H30" s="60" t="s">
        <v>143</v>
      </c>
      <c r="I30" s="85">
        <v>760000</v>
      </c>
      <c r="J30" s="83">
        <f t="shared" si="0"/>
        <v>76</v>
      </c>
      <c r="K30" s="84"/>
      <c r="L30" s="83">
        <v>76</v>
      </c>
    </row>
    <row r="31" spans="1:12" ht="21">
      <c r="A31" s="69"/>
      <c r="B31" s="70"/>
      <c r="C31" s="62"/>
      <c r="D31" s="62"/>
      <c r="E31" s="67" t="s">
        <v>93</v>
      </c>
      <c r="F31" s="67"/>
      <c r="G31" s="59" t="s">
        <v>171</v>
      </c>
      <c r="H31" s="60" t="s">
        <v>140</v>
      </c>
      <c r="I31" s="83">
        <v>2000000</v>
      </c>
      <c r="J31" s="83">
        <f t="shared" si="0"/>
        <v>200</v>
      </c>
      <c r="K31" s="84"/>
      <c r="L31" s="83">
        <v>200</v>
      </c>
    </row>
    <row r="32" spans="1:12" ht="25.5">
      <c r="A32" s="69"/>
      <c r="B32" s="70"/>
      <c r="C32" s="62"/>
      <c r="D32" s="62"/>
      <c r="E32" s="67"/>
      <c r="F32" s="67"/>
      <c r="G32" s="75" t="s">
        <v>172</v>
      </c>
      <c r="H32" s="60" t="s">
        <v>140</v>
      </c>
      <c r="I32" s="83">
        <v>1700000</v>
      </c>
      <c r="J32" s="83">
        <f t="shared" si="0"/>
        <v>170</v>
      </c>
      <c r="K32" s="84"/>
      <c r="L32" s="83">
        <v>170</v>
      </c>
    </row>
    <row r="33" spans="1:12" ht="21">
      <c r="A33" s="69"/>
      <c r="B33" s="70"/>
      <c r="C33" s="62"/>
      <c r="D33" s="62"/>
      <c r="E33" s="67"/>
      <c r="F33" s="67"/>
      <c r="G33" s="59" t="s">
        <v>173</v>
      </c>
      <c r="H33" s="60" t="s">
        <v>140</v>
      </c>
      <c r="I33" s="83">
        <v>1000000</v>
      </c>
      <c r="J33" s="83">
        <f t="shared" si="0"/>
        <v>100</v>
      </c>
      <c r="K33" s="84"/>
      <c r="L33" s="83">
        <v>100</v>
      </c>
    </row>
    <row r="34" spans="1:12" ht="21">
      <c r="A34" s="69"/>
      <c r="B34" s="70"/>
      <c r="C34" s="62"/>
      <c r="D34" s="62"/>
      <c r="E34" s="67"/>
      <c r="F34" s="67"/>
      <c r="G34" s="59" t="s">
        <v>174</v>
      </c>
      <c r="H34" s="60" t="s">
        <v>140</v>
      </c>
      <c r="I34" s="83">
        <v>1035000</v>
      </c>
      <c r="J34" s="83">
        <f t="shared" si="0"/>
        <v>103.5</v>
      </c>
      <c r="K34" s="84"/>
      <c r="L34" s="83">
        <v>103.5</v>
      </c>
    </row>
    <row r="35" spans="1:12" ht="21">
      <c r="A35" s="69"/>
      <c r="B35" s="70"/>
      <c r="C35" s="62"/>
      <c r="D35" s="62"/>
      <c r="E35" s="67"/>
      <c r="F35" s="67"/>
      <c r="G35" s="59" t="s">
        <v>175</v>
      </c>
      <c r="H35" s="60" t="s">
        <v>140</v>
      </c>
      <c r="I35" s="83">
        <v>3000000</v>
      </c>
      <c r="J35" s="83">
        <f t="shared" si="0"/>
        <v>300</v>
      </c>
      <c r="K35" s="84"/>
      <c r="L35" s="83">
        <v>300</v>
      </c>
    </row>
    <row r="36" spans="1:12" ht="21">
      <c r="A36" s="69"/>
      <c r="B36" s="70"/>
      <c r="C36" s="62"/>
      <c r="D36" s="62"/>
      <c r="E36" s="67"/>
      <c r="F36" s="67"/>
      <c r="G36" s="76" t="s">
        <v>176</v>
      </c>
      <c r="H36" s="60" t="s">
        <v>140</v>
      </c>
      <c r="I36" s="83">
        <v>1350867.7</v>
      </c>
      <c r="J36" s="83">
        <f t="shared" si="0"/>
        <v>135.08677</v>
      </c>
      <c r="K36" s="84"/>
      <c r="L36" s="83">
        <v>135.08677</v>
      </c>
    </row>
    <row r="37" spans="1:12" ht="14.25">
      <c r="A37" s="69"/>
      <c r="B37" s="70"/>
      <c r="C37" s="62"/>
      <c r="D37" s="62"/>
      <c r="E37" s="67"/>
      <c r="F37" s="67"/>
      <c r="G37" s="59" t="s">
        <v>177</v>
      </c>
      <c r="H37" s="60" t="s">
        <v>143</v>
      </c>
      <c r="I37" s="83">
        <v>126000</v>
      </c>
      <c r="J37" s="83">
        <f t="shared" si="0"/>
        <v>12.6</v>
      </c>
      <c r="K37" s="84"/>
      <c r="L37" s="83">
        <v>12.6</v>
      </c>
    </row>
    <row r="38" spans="1:12" ht="21">
      <c r="A38" s="69"/>
      <c r="B38" s="70"/>
      <c r="C38" s="62"/>
      <c r="D38" s="62"/>
      <c r="E38" s="67"/>
      <c r="F38" s="67"/>
      <c r="G38" s="59" t="s">
        <v>178</v>
      </c>
      <c r="H38" s="60" t="s">
        <v>140</v>
      </c>
      <c r="I38" s="83">
        <v>1000000</v>
      </c>
      <c r="J38" s="83">
        <f t="shared" si="0"/>
        <v>100</v>
      </c>
      <c r="K38" s="84"/>
      <c r="L38" s="83">
        <v>100</v>
      </c>
    </row>
    <row r="39" spans="1:12" ht="21">
      <c r="A39" s="69"/>
      <c r="B39" s="70"/>
      <c r="C39" s="62"/>
      <c r="D39" s="62"/>
      <c r="E39" s="67"/>
      <c r="F39" s="67"/>
      <c r="G39" s="59" t="s">
        <v>179</v>
      </c>
      <c r="H39" s="60" t="s">
        <v>140</v>
      </c>
      <c r="I39" s="83">
        <v>1679932.3</v>
      </c>
      <c r="J39" s="83">
        <f t="shared" si="0"/>
        <v>167.99323000000001</v>
      </c>
      <c r="K39" s="84"/>
      <c r="L39" s="83">
        <v>167.99323000000001</v>
      </c>
    </row>
    <row r="40" spans="1:12" ht="21">
      <c r="A40" s="69"/>
      <c r="B40" s="70"/>
      <c r="C40" s="62"/>
      <c r="D40" s="62"/>
      <c r="E40" s="67"/>
      <c r="F40" s="67"/>
      <c r="G40" s="77" t="s">
        <v>180</v>
      </c>
      <c r="H40" s="60" t="s">
        <v>140</v>
      </c>
      <c r="I40" s="83">
        <v>300000</v>
      </c>
      <c r="J40" s="83">
        <f t="shared" si="0"/>
        <v>30</v>
      </c>
      <c r="K40" s="84"/>
      <c r="L40" s="83">
        <v>30</v>
      </c>
    </row>
    <row r="41" spans="1:12" ht="21">
      <c r="A41" s="69"/>
      <c r="B41" s="70"/>
      <c r="C41" s="62"/>
      <c r="D41" s="62"/>
      <c r="E41" s="67"/>
      <c r="F41" s="67"/>
      <c r="G41" s="59" t="s">
        <v>181</v>
      </c>
      <c r="H41" s="60" t="s">
        <v>140</v>
      </c>
      <c r="I41" s="83">
        <f>2800000-1000000</f>
        <v>1800000</v>
      </c>
      <c r="J41" s="83">
        <f t="shared" si="0"/>
        <v>180</v>
      </c>
      <c r="K41" s="84"/>
      <c r="L41" s="83">
        <v>180</v>
      </c>
    </row>
    <row r="42" spans="1:12" ht="14.25">
      <c r="A42" s="69"/>
      <c r="B42" s="70"/>
      <c r="C42" s="72"/>
      <c r="D42" s="73"/>
      <c r="E42" s="67"/>
      <c r="F42" s="67"/>
      <c r="G42" s="59" t="s">
        <v>182</v>
      </c>
      <c r="H42" s="60" t="s">
        <v>143</v>
      </c>
      <c r="I42" s="83">
        <v>1000000</v>
      </c>
      <c r="J42" s="83">
        <f t="shared" si="0"/>
        <v>100</v>
      </c>
      <c r="K42" s="84"/>
      <c r="L42" s="83">
        <v>100</v>
      </c>
    </row>
    <row r="43" spans="1:12" ht="21">
      <c r="A43" s="69"/>
      <c r="B43" s="70"/>
      <c r="C43" s="72"/>
      <c r="D43" s="73"/>
      <c r="E43" s="67"/>
      <c r="F43" s="67"/>
      <c r="G43" s="59" t="s">
        <v>183</v>
      </c>
      <c r="H43" s="60" t="s">
        <v>140</v>
      </c>
      <c r="I43" s="83">
        <v>3000000</v>
      </c>
      <c r="J43" s="83">
        <f t="shared" si="0"/>
        <v>300</v>
      </c>
      <c r="K43" s="84"/>
      <c r="L43" s="83">
        <v>300</v>
      </c>
    </row>
    <row r="44" spans="1:12" ht="21">
      <c r="A44" s="69"/>
      <c r="B44" s="70"/>
      <c r="C44" s="72"/>
      <c r="D44" s="73"/>
      <c r="E44" s="67"/>
      <c r="F44" s="67"/>
      <c r="G44" s="59" t="s">
        <v>184</v>
      </c>
      <c r="H44" s="60" t="s">
        <v>140</v>
      </c>
      <c r="I44" s="83">
        <v>920000</v>
      </c>
      <c r="J44" s="83">
        <f t="shared" si="0"/>
        <v>92</v>
      </c>
      <c r="K44" s="84"/>
      <c r="L44" s="83">
        <v>92</v>
      </c>
    </row>
    <row r="45" spans="1:12" ht="14.25">
      <c r="A45" s="69"/>
      <c r="B45" s="70"/>
      <c r="C45" s="72"/>
      <c r="D45" s="73"/>
      <c r="E45" s="67"/>
      <c r="F45" s="67"/>
      <c r="G45" s="59" t="s">
        <v>185</v>
      </c>
      <c r="H45" s="60" t="s">
        <v>186</v>
      </c>
      <c r="I45" s="83"/>
      <c r="J45" s="83"/>
      <c r="K45" s="86">
        <v>5000</v>
      </c>
      <c r="L45" s="87">
        <v>5000</v>
      </c>
    </row>
    <row r="46" spans="1:12" s="42" customFormat="1">
      <c r="A46" s="69"/>
      <c r="B46" s="78" t="s">
        <v>187</v>
      </c>
      <c r="C46" s="79">
        <f>SUM(C6:C31)</f>
        <v>79580000</v>
      </c>
      <c r="D46" s="79">
        <f>SUM(D6:D7)</f>
        <v>7958</v>
      </c>
      <c r="E46" s="79">
        <f>SUM(E6:E14)</f>
        <v>5000</v>
      </c>
      <c r="F46" s="79">
        <f>SUM(F6:F11)</f>
        <v>12958</v>
      </c>
      <c r="G46" s="78" t="s">
        <v>188</v>
      </c>
      <c r="H46" s="80"/>
      <c r="I46" s="88">
        <f>SUM(I6:I44)</f>
        <v>79580000</v>
      </c>
      <c r="J46" s="88">
        <f>SUM(J6:J45)</f>
        <v>7958</v>
      </c>
      <c r="K46" s="88">
        <f>SUM(K6:K45)</f>
        <v>5000</v>
      </c>
      <c r="L46" s="88">
        <f>SUM(L6:L45)</f>
        <v>12958</v>
      </c>
    </row>
  </sheetData>
  <sheetProtection password="CF74" sheet="1" objects="1" scenarios="1"/>
  <mergeCells count="6">
    <mergeCell ref="A2:L2"/>
    <mergeCell ref="A3:E3"/>
    <mergeCell ref="G3:H3"/>
    <mergeCell ref="K3:L3"/>
    <mergeCell ref="A4:F4"/>
    <mergeCell ref="G4:L4"/>
  </mergeCells>
  <phoneticPr fontId="39" type="noConversion"/>
  <pageMargins left="0.70763888888888904" right="0.20902777777777801" top="0.72916666666666696" bottom="0.15902777777777799" header="0.31388888888888899" footer="0.25902777777777802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C9" sqref="C9"/>
    </sheetView>
  </sheetViews>
  <sheetFormatPr defaultColWidth="9" defaultRowHeight="13.5"/>
  <cols>
    <col min="1" max="1" width="6.25" customWidth="1"/>
    <col min="2" max="2" width="16.375" customWidth="1"/>
    <col min="3" max="3" width="95.125" style="5" customWidth="1"/>
    <col min="4" max="4" width="11.625" customWidth="1"/>
  </cols>
  <sheetData>
    <row r="1" spans="1:4" ht="26.25" customHeight="1">
      <c r="A1" t="s">
        <v>189</v>
      </c>
    </row>
    <row r="2" spans="1:4" ht="25.5">
      <c r="A2" s="176" t="s">
        <v>190</v>
      </c>
      <c r="B2" s="176"/>
      <c r="C2" s="176"/>
      <c r="D2" s="176"/>
    </row>
    <row r="3" spans="1:4" ht="26.25" customHeight="1">
      <c r="A3" s="177" t="s">
        <v>191</v>
      </c>
      <c r="B3" s="177"/>
      <c r="C3" s="23">
        <v>43346</v>
      </c>
      <c r="D3" s="24" t="s">
        <v>128</v>
      </c>
    </row>
    <row r="4" spans="1:4" s="20" customFormat="1" ht="18.75">
      <c r="A4" s="25" t="s">
        <v>131</v>
      </c>
      <c r="B4" s="25" t="s">
        <v>192</v>
      </c>
      <c r="C4" s="25" t="s">
        <v>193</v>
      </c>
      <c r="D4" s="26" t="s">
        <v>194</v>
      </c>
    </row>
    <row r="5" spans="1:4" s="20" customFormat="1" ht="18.75">
      <c r="A5" s="25">
        <v>1</v>
      </c>
      <c r="B5" s="27" t="s">
        <v>195</v>
      </c>
      <c r="C5" s="28" t="s">
        <v>196</v>
      </c>
      <c r="D5" s="29">
        <v>321</v>
      </c>
    </row>
    <row r="6" spans="1:4" s="20" customFormat="1" ht="18.75">
      <c r="A6" s="25">
        <v>2</v>
      </c>
      <c r="B6" s="28" t="s">
        <v>197</v>
      </c>
      <c r="C6" s="11" t="s">
        <v>198</v>
      </c>
      <c r="D6" s="29">
        <v>1377</v>
      </c>
    </row>
    <row r="7" spans="1:4" s="20" customFormat="1" ht="18.75">
      <c r="A7" s="25">
        <v>3</v>
      </c>
      <c r="B7" s="28" t="s">
        <v>199</v>
      </c>
      <c r="C7" s="11" t="s">
        <v>200</v>
      </c>
      <c r="D7" s="29">
        <v>1600</v>
      </c>
    </row>
    <row r="8" spans="1:4" s="20" customFormat="1" ht="18.75">
      <c r="A8" s="25">
        <v>4</v>
      </c>
      <c r="B8" s="28" t="s">
        <v>201</v>
      </c>
      <c r="C8" s="11" t="s">
        <v>202</v>
      </c>
      <c r="D8" s="29">
        <v>4637.2</v>
      </c>
    </row>
    <row r="9" spans="1:4" s="20" customFormat="1" ht="18.75">
      <c r="A9" s="25">
        <v>5</v>
      </c>
      <c r="B9" s="28" t="s">
        <v>203</v>
      </c>
      <c r="C9" s="11" t="s">
        <v>204</v>
      </c>
      <c r="D9" s="29">
        <v>1200</v>
      </c>
    </row>
    <row r="10" spans="1:4" s="20" customFormat="1" ht="18.75">
      <c r="A10" s="25">
        <v>6</v>
      </c>
      <c r="B10" s="28" t="s">
        <v>205</v>
      </c>
      <c r="C10" s="11" t="s">
        <v>206</v>
      </c>
      <c r="D10" s="29">
        <v>1400</v>
      </c>
    </row>
    <row r="11" spans="1:4" s="20" customFormat="1" ht="18.75">
      <c r="A11" s="25">
        <v>7</v>
      </c>
      <c r="B11" s="28" t="s">
        <v>207</v>
      </c>
      <c r="C11" s="11" t="s">
        <v>208</v>
      </c>
      <c r="D11" s="29">
        <v>180</v>
      </c>
    </row>
    <row r="12" spans="1:4" s="21" customFormat="1" ht="18.75">
      <c r="A12" s="30"/>
      <c r="B12" s="31"/>
      <c r="C12" s="32" t="s">
        <v>209</v>
      </c>
      <c r="D12" s="33">
        <f>SUM(D5:D11)</f>
        <v>10715.2</v>
      </c>
    </row>
    <row r="13" spans="1:4" s="20" customFormat="1" ht="18.75">
      <c r="A13" s="25">
        <v>8</v>
      </c>
      <c r="B13" s="28" t="s">
        <v>210</v>
      </c>
      <c r="C13" s="11" t="s">
        <v>211</v>
      </c>
      <c r="D13" s="29">
        <v>1000</v>
      </c>
    </row>
    <row r="14" spans="1:4" s="20" customFormat="1" ht="18.75">
      <c r="A14" s="25">
        <v>9</v>
      </c>
      <c r="B14" s="28" t="s">
        <v>210</v>
      </c>
      <c r="C14" s="11" t="s">
        <v>212</v>
      </c>
      <c r="D14" s="29">
        <v>1000</v>
      </c>
    </row>
    <row r="15" spans="1:4" s="20" customFormat="1" ht="18.75">
      <c r="A15" s="25">
        <v>10</v>
      </c>
      <c r="B15" s="28" t="s">
        <v>199</v>
      </c>
      <c r="C15" s="11" t="s">
        <v>213</v>
      </c>
      <c r="D15" s="29">
        <v>1000</v>
      </c>
    </row>
    <row r="16" spans="1:4" s="20" customFormat="1" ht="18.75">
      <c r="A16" s="25">
        <v>11</v>
      </c>
      <c r="B16" s="28" t="s">
        <v>205</v>
      </c>
      <c r="C16" s="11" t="s">
        <v>214</v>
      </c>
      <c r="D16" s="29">
        <v>528</v>
      </c>
    </row>
    <row r="17" spans="1:4" s="20" customFormat="1" ht="18.75">
      <c r="A17" s="25">
        <v>12</v>
      </c>
      <c r="B17" s="34" t="s">
        <v>205</v>
      </c>
      <c r="C17" s="11" t="s">
        <v>215</v>
      </c>
      <c r="D17" s="29">
        <v>472</v>
      </c>
    </row>
    <row r="18" spans="1:4" s="20" customFormat="1" ht="18.75">
      <c r="A18" s="25">
        <v>13</v>
      </c>
      <c r="B18" s="28" t="s">
        <v>216</v>
      </c>
      <c r="C18" s="11" t="s">
        <v>217</v>
      </c>
      <c r="D18" s="29">
        <v>200</v>
      </c>
    </row>
    <row r="19" spans="1:4" s="20" customFormat="1" ht="18.75">
      <c r="A19" s="25">
        <v>14</v>
      </c>
      <c r="B19" s="28" t="s">
        <v>216</v>
      </c>
      <c r="C19" s="11" t="s">
        <v>218</v>
      </c>
      <c r="D19" s="29">
        <v>200</v>
      </c>
    </row>
    <row r="20" spans="1:4" s="20" customFormat="1" ht="18.75">
      <c r="A20" s="25">
        <v>15</v>
      </c>
      <c r="B20" s="28" t="s">
        <v>199</v>
      </c>
      <c r="C20" s="11" t="s">
        <v>219</v>
      </c>
      <c r="D20" s="29">
        <v>1000</v>
      </c>
    </row>
    <row r="21" spans="1:4" s="20" customFormat="1" ht="18.75">
      <c r="A21" s="25">
        <v>16</v>
      </c>
      <c r="B21" s="28" t="s">
        <v>216</v>
      </c>
      <c r="C21" s="11" t="s">
        <v>220</v>
      </c>
      <c r="D21" s="29">
        <v>100</v>
      </c>
    </row>
    <row r="22" spans="1:4" s="20" customFormat="1" ht="18.75">
      <c r="A22" s="25">
        <v>17</v>
      </c>
      <c r="B22" s="28" t="s">
        <v>221</v>
      </c>
      <c r="C22" s="11" t="s">
        <v>222</v>
      </c>
      <c r="D22" s="29">
        <v>100</v>
      </c>
    </row>
    <row r="23" spans="1:4" s="20" customFormat="1" ht="18.75">
      <c r="A23" s="25">
        <v>18</v>
      </c>
      <c r="B23" s="28" t="s">
        <v>223</v>
      </c>
      <c r="C23" s="11" t="s">
        <v>224</v>
      </c>
      <c r="D23" s="29">
        <v>385</v>
      </c>
    </row>
    <row r="24" spans="1:4" s="20" customFormat="1" ht="18.75">
      <c r="A24" s="25"/>
      <c r="B24" s="28"/>
      <c r="C24" s="35" t="s">
        <v>225</v>
      </c>
      <c r="D24" s="33">
        <f>SUM(D13:D23)</f>
        <v>5985</v>
      </c>
    </row>
    <row r="25" spans="1:4" s="20" customFormat="1" ht="18.75">
      <c r="A25" s="25"/>
      <c r="B25" s="28"/>
      <c r="C25" s="36" t="s">
        <v>226</v>
      </c>
      <c r="D25" s="33">
        <f>D12+D24</f>
        <v>16700.2</v>
      </c>
    </row>
    <row r="26" spans="1:4" s="20" customFormat="1" ht="18.75">
      <c r="A26" s="25">
        <v>1</v>
      </c>
      <c r="B26" s="28" t="s">
        <v>199</v>
      </c>
      <c r="C26" s="11" t="s">
        <v>227</v>
      </c>
      <c r="D26" s="29">
        <v>1000</v>
      </c>
    </row>
    <row r="27" spans="1:4" s="20" customFormat="1" ht="18.75">
      <c r="A27" s="25">
        <v>2</v>
      </c>
      <c r="B27" s="28" t="s">
        <v>228</v>
      </c>
      <c r="C27" s="11" t="s">
        <v>229</v>
      </c>
      <c r="D27" s="29">
        <v>600</v>
      </c>
    </row>
    <row r="28" spans="1:4" s="20" customFormat="1" ht="18.75">
      <c r="A28" s="25">
        <v>3</v>
      </c>
      <c r="B28" s="28" t="s">
        <v>230</v>
      </c>
      <c r="C28" s="11" t="s">
        <v>231</v>
      </c>
      <c r="D28" s="29">
        <v>1355</v>
      </c>
    </row>
    <row r="29" spans="1:4" s="20" customFormat="1" ht="18.75">
      <c r="A29" s="25"/>
      <c r="B29" s="28"/>
      <c r="C29" s="37" t="s">
        <v>232</v>
      </c>
      <c r="D29" s="33">
        <f>SUM(D26:D28)</f>
        <v>2955</v>
      </c>
    </row>
    <row r="30" spans="1:4" s="20" customFormat="1" ht="18.75">
      <c r="A30" s="25">
        <v>1</v>
      </c>
      <c r="B30" s="28" t="s">
        <v>233</v>
      </c>
      <c r="C30" s="11" t="s">
        <v>234</v>
      </c>
      <c r="D30" s="29">
        <v>5000</v>
      </c>
    </row>
    <row r="31" spans="1:4" s="20" customFormat="1" ht="18.75">
      <c r="A31" s="28"/>
      <c r="B31" s="28"/>
      <c r="C31" s="38" t="s">
        <v>235</v>
      </c>
      <c r="D31" s="39">
        <v>5000</v>
      </c>
    </row>
    <row r="32" spans="1:4" s="20" customFormat="1" ht="18.75">
      <c r="A32" s="28"/>
      <c r="B32" s="28"/>
      <c r="C32" s="38"/>
      <c r="D32" s="39"/>
    </row>
    <row r="33" spans="1:4" s="20" customFormat="1" ht="18.75">
      <c r="A33" s="28"/>
      <c r="B33" s="28"/>
      <c r="C33" s="36" t="s">
        <v>236</v>
      </c>
      <c r="D33" s="39">
        <f>D31+D29+D25</f>
        <v>24655.200000000001</v>
      </c>
    </row>
    <row r="34" spans="1:4" s="22" customFormat="1" ht="18">
      <c r="C34" s="40"/>
    </row>
  </sheetData>
  <sheetProtection password="CF74" sheet="1" objects="1" scenarios="1"/>
  <mergeCells count="2">
    <mergeCell ref="A2:D2"/>
    <mergeCell ref="A3:B3"/>
  </mergeCells>
  <phoneticPr fontId="39" type="noConversion"/>
  <pageMargins left="0.94374999999999998" right="0.39305555555555599" top="0.9" bottom="0.36875000000000002" header="0.37916666666666698" footer="0.52916666666666701"/>
  <pageSetup paperSize="9" orientation="landscape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C9" sqref="C9"/>
    </sheetView>
  </sheetViews>
  <sheetFormatPr defaultColWidth="9" defaultRowHeight="14.25"/>
  <cols>
    <col min="1" max="1" width="5.25" style="5" customWidth="1"/>
    <col min="2" max="2" width="19.75" style="5" customWidth="1"/>
    <col min="3" max="3" width="55.875" style="5" customWidth="1"/>
    <col min="4" max="4" width="11.5" style="5" customWidth="1"/>
    <col min="5" max="5" width="10.5" style="6" customWidth="1"/>
    <col min="6" max="6" width="28.75" style="5" customWidth="1"/>
    <col min="7" max="16384" width="9" style="5"/>
  </cols>
  <sheetData>
    <row r="1" spans="1:10" ht="27" customHeight="1">
      <c r="A1" s="180" t="s">
        <v>237</v>
      </c>
      <c r="B1" s="180"/>
    </row>
    <row r="2" spans="1:10" s="1" customFormat="1" ht="25.5" customHeight="1">
      <c r="A2" s="181" t="s">
        <v>238</v>
      </c>
      <c r="B2" s="181"/>
      <c r="C2" s="181"/>
      <c r="D2" s="181"/>
      <c r="E2" s="181"/>
      <c r="F2" s="181"/>
    </row>
    <row r="3" spans="1:10" ht="27" customHeight="1">
      <c r="A3" s="182" t="s">
        <v>191</v>
      </c>
      <c r="B3" s="182"/>
      <c r="C3" s="183">
        <v>43346</v>
      </c>
      <c r="D3" s="183"/>
      <c r="E3" s="183"/>
      <c r="F3" s="7" t="s">
        <v>239</v>
      </c>
    </row>
    <row r="4" spans="1:10" s="2" customFormat="1" ht="18.75">
      <c r="A4" s="8" t="s">
        <v>131</v>
      </c>
      <c r="B4" s="9" t="s">
        <v>240</v>
      </c>
      <c r="C4" s="9" t="s">
        <v>241</v>
      </c>
      <c r="D4" s="9" t="s">
        <v>242</v>
      </c>
      <c r="E4" s="10" t="s">
        <v>243</v>
      </c>
      <c r="F4" s="9" t="s">
        <v>244</v>
      </c>
    </row>
    <row r="5" spans="1:10" s="2" customFormat="1" ht="18.75">
      <c r="A5" s="11">
        <v>1</v>
      </c>
      <c r="B5" s="11" t="s">
        <v>245</v>
      </c>
      <c r="C5" s="11" t="s">
        <v>246</v>
      </c>
      <c r="D5" s="11">
        <v>500</v>
      </c>
      <c r="E5" s="12">
        <v>2019999</v>
      </c>
      <c r="F5" s="11" t="s">
        <v>247</v>
      </c>
    </row>
    <row r="6" spans="1:10" s="2" customFormat="1" ht="18.75">
      <c r="A6" s="11">
        <v>2</v>
      </c>
      <c r="B6" s="11" t="s">
        <v>245</v>
      </c>
      <c r="C6" s="11" t="s">
        <v>248</v>
      </c>
      <c r="D6" s="11">
        <v>500</v>
      </c>
      <c r="E6" s="12">
        <v>2019999</v>
      </c>
      <c r="F6" s="11" t="s">
        <v>249</v>
      </c>
    </row>
    <row r="7" spans="1:10" s="2" customFormat="1" ht="18.75">
      <c r="A7" s="11">
        <v>3</v>
      </c>
      <c r="B7" s="13" t="s">
        <v>245</v>
      </c>
      <c r="C7" s="11" t="s">
        <v>250</v>
      </c>
      <c r="D7" s="11">
        <v>421</v>
      </c>
      <c r="E7" s="12">
        <v>2019999</v>
      </c>
      <c r="F7" s="11" t="s">
        <v>247</v>
      </c>
    </row>
    <row r="8" spans="1:10" s="2" customFormat="1" ht="18.75">
      <c r="A8" s="11">
        <v>4</v>
      </c>
      <c r="B8" s="11" t="s">
        <v>245</v>
      </c>
      <c r="C8" s="11" t="s">
        <v>251</v>
      </c>
      <c r="D8" s="11">
        <v>100</v>
      </c>
      <c r="E8" s="12">
        <v>2019999</v>
      </c>
      <c r="F8" s="11" t="s">
        <v>247</v>
      </c>
    </row>
    <row r="9" spans="1:10" s="2" customFormat="1" ht="27" customHeight="1">
      <c r="A9" s="11">
        <v>5</v>
      </c>
      <c r="B9" s="11" t="s">
        <v>252</v>
      </c>
      <c r="C9" s="11" t="s">
        <v>253</v>
      </c>
      <c r="D9" s="11">
        <v>400</v>
      </c>
      <c r="E9" s="12">
        <v>2010399</v>
      </c>
      <c r="F9" s="11"/>
      <c r="G9" s="178"/>
      <c r="H9" s="178"/>
      <c r="I9" s="178"/>
      <c r="J9" s="178"/>
    </row>
    <row r="10" spans="1:10" s="2" customFormat="1" ht="30">
      <c r="A10" s="11">
        <v>6</v>
      </c>
      <c r="B10" s="11" t="s">
        <v>254</v>
      </c>
      <c r="C10" s="11" t="s">
        <v>255</v>
      </c>
      <c r="D10" s="11">
        <v>10</v>
      </c>
      <c r="E10" s="12">
        <v>2010399</v>
      </c>
      <c r="F10" s="12" t="s">
        <v>256</v>
      </c>
    </row>
    <row r="11" spans="1:10" s="2" customFormat="1" ht="36.75" customHeight="1">
      <c r="A11" s="11">
        <v>7</v>
      </c>
      <c r="B11" s="11" t="s">
        <v>254</v>
      </c>
      <c r="C11" s="11" t="s">
        <v>257</v>
      </c>
      <c r="D11" s="11">
        <v>25.6</v>
      </c>
      <c r="E11" s="12">
        <v>2010399</v>
      </c>
      <c r="F11" s="12" t="s">
        <v>256</v>
      </c>
    </row>
    <row r="12" spans="1:10" s="2" customFormat="1" ht="18.75">
      <c r="A12" s="11">
        <v>8</v>
      </c>
      <c r="B12" s="11" t="s">
        <v>254</v>
      </c>
      <c r="C12" s="11" t="s">
        <v>258</v>
      </c>
      <c r="D12" s="11">
        <v>25</v>
      </c>
      <c r="E12" s="12">
        <v>2010399</v>
      </c>
      <c r="F12" s="11"/>
    </row>
    <row r="13" spans="1:10" s="2" customFormat="1" ht="18.75">
      <c r="A13" s="11">
        <v>9</v>
      </c>
      <c r="B13" s="11" t="s">
        <v>259</v>
      </c>
      <c r="C13" s="11" t="s">
        <v>260</v>
      </c>
      <c r="D13" s="11">
        <v>80</v>
      </c>
      <c r="E13" s="12">
        <v>2010399</v>
      </c>
      <c r="F13" s="11" t="s">
        <v>261</v>
      </c>
    </row>
    <row r="14" spans="1:10" s="2" customFormat="1" ht="18.75">
      <c r="A14" s="11">
        <v>10</v>
      </c>
      <c r="B14" s="11" t="s">
        <v>195</v>
      </c>
      <c r="C14" s="11" t="s">
        <v>262</v>
      </c>
      <c r="D14" s="11">
        <v>33.49</v>
      </c>
      <c r="E14" s="12">
        <v>2100399</v>
      </c>
      <c r="F14" s="11"/>
    </row>
    <row r="15" spans="1:10" s="2" customFormat="1" ht="28.5">
      <c r="A15" s="11">
        <v>11</v>
      </c>
      <c r="B15" s="11" t="s">
        <v>228</v>
      </c>
      <c r="C15" s="11" t="s">
        <v>263</v>
      </c>
      <c r="D15" s="11">
        <v>15.2</v>
      </c>
      <c r="E15" s="12">
        <v>2110302</v>
      </c>
      <c r="F15" s="14" t="s">
        <v>264</v>
      </c>
    </row>
    <row r="16" spans="1:10" s="2" customFormat="1" ht="37.5">
      <c r="A16" s="11">
        <v>12</v>
      </c>
      <c r="B16" s="11" t="s">
        <v>228</v>
      </c>
      <c r="C16" s="11" t="s">
        <v>265</v>
      </c>
      <c r="D16" s="11">
        <v>50</v>
      </c>
      <c r="E16" s="12">
        <v>2120399</v>
      </c>
      <c r="F16" s="11" t="s">
        <v>266</v>
      </c>
    </row>
    <row r="17" spans="1:6" s="2" customFormat="1" ht="37.5">
      <c r="A17" s="11">
        <v>13</v>
      </c>
      <c r="B17" s="11" t="s">
        <v>267</v>
      </c>
      <c r="C17" s="11" t="s">
        <v>268</v>
      </c>
      <c r="D17" s="11">
        <v>20</v>
      </c>
      <c r="E17" s="12">
        <v>2129999</v>
      </c>
      <c r="F17" s="11"/>
    </row>
    <row r="18" spans="1:6" s="2" customFormat="1" ht="18.75">
      <c r="A18" s="11">
        <v>14</v>
      </c>
      <c r="B18" s="11" t="s">
        <v>269</v>
      </c>
      <c r="C18" s="11" t="s">
        <v>270</v>
      </c>
      <c r="D18" s="11">
        <v>180</v>
      </c>
      <c r="E18" s="12">
        <v>2013399</v>
      </c>
      <c r="F18" s="12" t="s">
        <v>271</v>
      </c>
    </row>
    <row r="19" spans="1:6" s="2" customFormat="1" ht="18.75">
      <c r="A19" s="11">
        <v>15</v>
      </c>
      <c r="B19" s="11" t="s">
        <v>272</v>
      </c>
      <c r="C19" s="11" t="s">
        <v>273</v>
      </c>
      <c r="D19" s="11">
        <v>180</v>
      </c>
      <c r="E19" s="12">
        <v>2130599</v>
      </c>
      <c r="F19" s="11" t="s">
        <v>261</v>
      </c>
    </row>
    <row r="20" spans="1:6" s="2" customFormat="1" ht="18.75">
      <c r="A20" s="11">
        <v>16</v>
      </c>
      <c r="B20" s="11" t="s">
        <v>274</v>
      </c>
      <c r="C20" s="11" t="s">
        <v>275</v>
      </c>
      <c r="D20" s="11">
        <v>100</v>
      </c>
      <c r="E20" s="12">
        <v>2040103</v>
      </c>
      <c r="F20" s="11"/>
    </row>
    <row r="21" spans="1:6" s="2" customFormat="1" ht="18.75">
      <c r="A21" s="11">
        <v>17</v>
      </c>
      <c r="B21" s="11" t="s">
        <v>274</v>
      </c>
      <c r="C21" s="11" t="s">
        <v>276</v>
      </c>
      <c r="D21" s="11">
        <v>29.7</v>
      </c>
      <c r="E21" s="12">
        <v>2040103</v>
      </c>
      <c r="F21" s="11"/>
    </row>
    <row r="22" spans="1:6" s="2" customFormat="1" ht="18.75">
      <c r="A22" s="11">
        <v>18</v>
      </c>
      <c r="B22" s="11" t="s">
        <v>277</v>
      </c>
      <c r="C22" s="11" t="s">
        <v>278</v>
      </c>
      <c r="D22" s="11">
        <v>100</v>
      </c>
      <c r="E22" s="12">
        <v>2019999</v>
      </c>
      <c r="F22" s="11" t="s">
        <v>261</v>
      </c>
    </row>
    <row r="23" spans="1:6" s="2" customFormat="1" ht="18.75">
      <c r="A23" s="11">
        <v>19</v>
      </c>
      <c r="B23" s="11" t="s">
        <v>259</v>
      </c>
      <c r="C23" s="11" t="s">
        <v>279</v>
      </c>
      <c r="D23" s="11">
        <v>20</v>
      </c>
      <c r="E23" s="12">
        <v>2010399</v>
      </c>
      <c r="F23" s="11"/>
    </row>
    <row r="24" spans="1:6" s="2" customFormat="1" ht="18.75">
      <c r="A24" s="11">
        <v>20</v>
      </c>
      <c r="B24" s="11" t="s">
        <v>197</v>
      </c>
      <c r="C24" s="11" t="s">
        <v>280</v>
      </c>
      <c r="D24" s="11">
        <v>115</v>
      </c>
      <c r="E24" s="12">
        <v>2019999</v>
      </c>
      <c r="F24" s="11" t="s">
        <v>281</v>
      </c>
    </row>
    <row r="25" spans="1:6" s="2" customFormat="1" ht="18.75">
      <c r="A25" s="11">
        <v>21</v>
      </c>
      <c r="B25" s="11" t="s">
        <v>282</v>
      </c>
      <c r="C25" s="11" t="s">
        <v>283</v>
      </c>
      <c r="D25" s="11">
        <v>200</v>
      </c>
      <c r="E25" s="12">
        <v>2019999</v>
      </c>
      <c r="F25" s="11"/>
    </row>
    <row r="26" spans="1:6" s="2" customFormat="1" ht="18.75">
      <c r="A26" s="11">
        <v>22</v>
      </c>
      <c r="B26" s="11" t="s">
        <v>284</v>
      </c>
      <c r="C26" s="11" t="s">
        <v>285</v>
      </c>
      <c r="D26" s="11">
        <v>50</v>
      </c>
      <c r="E26" s="12">
        <v>2050899</v>
      </c>
      <c r="F26" s="11"/>
    </row>
    <row r="27" spans="1:6" s="2" customFormat="1" ht="18.75">
      <c r="A27" s="11">
        <v>23</v>
      </c>
      <c r="B27" s="11" t="s">
        <v>210</v>
      </c>
      <c r="C27" s="11" t="s">
        <v>286</v>
      </c>
      <c r="D27" s="11">
        <v>105.01</v>
      </c>
      <c r="E27" s="12">
        <v>2010399</v>
      </c>
      <c r="F27" s="11" t="s">
        <v>287</v>
      </c>
    </row>
    <row r="28" spans="1:6" s="2" customFormat="1" ht="18.75">
      <c r="A28" s="11">
        <v>24</v>
      </c>
      <c r="B28" s="11" t="s">
        <v>288</v>
      </c>
      <c r="C28" s="11" t="s">
        <v>289</v>
      </c>
      <c r="D28" s="11">
        <v>100</v>
      </c>
      <c r="E28" s="12">
        <v>2120399</v>
      </c>
      <c r="F28" s="11" t="s">
        <v>290</v>
      </c>
    </row>
    <row r="29" spans="1:6" s="2" customFormat="1" ht="18.75">
      <c r="A29" s="11">
        <v>25</v>
      </c>
      <c r="B29" s="11" t="s">
        <v>291</v>
      </c>
      <c r="C29" s="11" t="s">
        <v>292</v>
      </c>
      <c r="D29" s="11">
        <v>320</v>
      </c>
      <c r="E29" s="12">
        <v>2120399</v>
      </c>
      <c r="F29" s="11"/>
    </row>
    <row r="30" spans="1:6" s="2" customFormat="1" ht="18.75">
      <c r="A30" s="11">
        <v>26</v>
      </c>
      <c r="B30" s="11" t="s">
        <v>293</v>
      </c>
      <c r="C30" s="11" t="s">
        <v>289</v>
      </c>
      <c r="D30" s="11">
        <v>100</v>
      </c>
      <c r="E30" s="12">
        <v>2120399</v>
      </c>
      <c r="F30" s="11" t="s">
        <v>294</v>
      </c>
    </row>
    <row r="31" spans="1:6" s="2" customFormat="1" ht="18.75">
      <c r="A31" s="11">
        <v>27</v>
      </c>
      <c r="B31" s="11" t="s">
        <v>295</v>
      </c>
      <c r="C31" s="11" t="s">
        <v>296</v>
      </c>
      <c r="D31" s="11">
        <v>100</v>
      </c>
      <c r="E31" s="12">
        <v>2120399</v>
      </c>
      <c r="F31" s="11" t="s">
        <v>290</v>
      </c>
    </row>
    <row r="32" spans="1:6" s="2" customFormat="1" ht="34.5" customHeight="1">
      <c r="A32" s="11">
        <v>28</v>
      </c>
      <c r="B32" s="11" t="s">
        <v>272</v>
      </c>
      <c r="C32" s="11" t="s">
        <v>350</v>
      </c>
      <c r="D32" s="11">
        <v>100</v>
      </c>
      <c r="E32" s="12">
        <v>2013105</v>
      </c>
      <c r="F32" s="12" t="s">
        <v>297</v>
      </c>
    </row>
    <row r="33" spans="1:6" s="2" customFormat="1" ht="37.5">
      <c r="A33" s="11">
        <v>29</v>
      </c>
      <c r="B33" s="11" t="s">
        <v>298</v>
      </c>
      <c r="C33" s="11" t="s">
        <v>299</v>
      </c>
      <c r="D33" s="11">
        <v>200</v>
      </c>
      <c r="E33" s="12">
        <v>2129999</v>
      </c>
      <c r="F33" s="11" t="s">
        <v>300</v>
      </c>
    </row>
    <row r="34" spans="1:6" s="2" customFormat="1" ht="18.75">
      <c r="A34" s="11">
        <v>30</v>
      </c>
      <c r="B34" s="11" t="s">
        <v>298</v>
      </c>
      <c r="C34" s="11" t="s">
        <v>301</v>
      </c>
      <c r="D34" s="11">
        <v>500</v>
      </c>
      <c r="E34" s="12">
        <v>2130504</v>
      </c>
      <c r="F34" s="11" t="s">
        <v>302</v>
      </c>
    </row>
    <row r="35" spans="1:6" s="2" customFormat="1" ht="18.75">
      <c r="A35" s="11">
        <v>31</v>
      </c>
      <c r="B35" s="11" t="s">
        <v>199</v>
      </c>
      <c r="C35" s="11" t="s">
        <v>303</v>
      </c>
      <c r="D35" s="11">
        <v>200</v>
      </c>
      <c r="E35" s="12">
        <v>2010399</v>
      </c>
      <c r="F35" s="11"/>
    </row>
    <row r="36" spans="1:6" s="2" customFormat="1" ht="18.75">
      <c r="A36" s="11">
        <v>32</v>
      </c>
      <c r="B36" s="11" t="s">
        <v>304</v>
      </c>
      <c r="C36" s="11" t="s">
        <v>305</v>
      </c>
      <c r="D36" s="11">
        <v>100</v>
      </c>
      <c r="E36" s="12">
        <v>2120399</v>
      </c>
      <c r="F36" s="11" t="s">
        <v>306</v>
      </c>
    </row>
    <row r="37" spans="1:6" s="2" customFormat="1" ht="18.75">
      <c r="A37" s="11">
        <v>33</v>
      </c>
      <c r="B37" s="12" t="s">
        <v>307</v>
      </c>
      <c r="C37" s="11" t="s">
        <v>308</v>
      </c>
      <c r="D37" s="11">
        <v>20</v>
      </c>
      <c r="E37" s="12">
        <v>2010399</v>
      </c>
      <c r="F37" s="11"/>
    </row>
    <row r="38" spans="1:6" s="3" customFormat="1" ht="37.5">
      <c r="A38" s="15"/>
      <c r="B38" s="15"/>
      <c r="C38" s="16" t="s">
        <v>309</v>
      </c>
      <c r="D38" s="17">
        <f>SUM(D5:D37)</f>
        <v>5000</v>
      </c>
      <c r="E38" s="18"/>
      <c r="F38" s="19" t="s">
        <v>310</v>
      </c>
    </row>
    <row r="39" spans="1:6" s="4" customFormat="1" ht="18.75">
      <c r="A39" s="179"/>
      <c r="B39" s="179"/>
      <c r="C39" s="179"/>
      <c r="D39" s="179"/>
      <c r="E39" s="179"/>
      <c r="F39" s="179"/>
    </row>
  </sheetData>
  <sheetProtection password="CF74" sheet="1" objects="1" scenarios="1"/>
  <mergeCells count="6">
    <mergeCell ref="G9:J9"/>
    <mergeCell ref="A39:F39"/>
    <mergeCell ref="A1:B1"/>
    <mergeCell ref="A2:F2"/>
    <mergeCell ref="A3:B3"/>
    <mergeCell ref="C3:E3"/>
  </mergeCells>
  <phoneticPr fontId="39" type="noConversion"/>
  <pageMargins left="0.82638888888888895" right="0.70763888888888904" top="0.86527777777777803" bottom="0.55000000000000004" header="0.31388888888888899" footer="0.31388888888888899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C10" sqref="C10"/>
    </sheetView>
  </sheetViews>
  <sheetFormatPr defaultRowHeight="13.5"/>
  <cols>
    <col min="1" max="1" width="32.5" customWidth="1"/>
    <col min="2" max="2" width="23.125" style="150" customWidth="1"/>
    <col min="3" max="3" width="18" style="49" customWidth="1"/>
    <col min="4" max="4" width="13.625" style="150" customWidth="1"/>
  </cols>
  <sheetData>
    <row r="1" spans="1:4" ht="14.25">
      <c r="A1" s="142"/>
      <c r="B1" s="146"/>
    </row>
    <row r="2" spans="1:4" ht="20.25">
      <c r="A2" s="184" t="s">
        <v>343</v>
      </c>
      <c r="B2" s="184"/>
      <c r="C2" s="184"/>
      <c r="D2" s="184"/>
    </row>
    <row r="3" spans="1:4" ht="14.25">
      <c r="A3" s="142" t="s">
        <v>344</v>
      </c>
      <c r="B3" s="149" t="s">
        <v>345</v>
      </c>
      <c r="D3" s="149" t="s">
        <v>346</v>
      </c>
    </row>
    <row r="4" spans="1:4" ht="18" customHeight="1">
      <c r="A4" s="143" t="s">
        <v>312</v>
      </c>
      <c r="B4" s="143" t="s">
        <v>340</v>
      </c>
      <c r="C4" s="151" t="s">
        <v>341</v>
      </c>
      <c r="D4" s="152" t="s">
        <v>342</v>
      </c>
    </row>
    <row r="5" spans="1:4" ht="18" customHeight="1">
      <c r="A5" s="144" t="s">
        <v>313</v>
      </c>
      <c r="B5" s="147">
        <f>SUM(B6:B21)</f>
        <v>14213</v>
      </c>
      <c r="C5" s="153">
        <v>15199</v>
      </c>
      <c r="D5" s="153">
        <f>C5-B5</f>
        <v>986</v>
      </c>
    </row>
    <row r="6" spans="1:4" ht="18" customHeight="1">
      <c r="A6" s="144" t="s">
        <v>314</v>
      </c>
      <c r="B6" s="147">
        <v>5063</v>
      </c>
      <c r="C6" s="153">
        <v>5063</v>
      </c>
      <c r="D6" s="153">
        <f t="shared" ref="D6:D33" si="0">C6-B6</f>
        <v>0</v>
      </c>
    </row>
    <row r="7" spans="1:4" ht="18" customHeight="1">
      <c r="A7" s="144" t="s">
        <v>315</v>
      </c>
      <c r="B7" s="147"/>
      <c r="C7" s="154"/>
      <c r="D7" s="153">
        <f t="shared" si="0"/>
        <v>0</v>
      </c>
    </row>
    <row r="8" spans="1:4" ht="18" customHeight="1">
      <c r="A8" s="144" t="s">
        <v>316</v>
      </c>
      <c r="B8" s="147">
        <v>1997</v>
      </c>
      <c r="C8" s="147">
        <v>2400</v>
      </c>
      <c r="D8" s="153">
        <f t="shared" si="0"/>
        <v>403</v>
      </c>
    </row>
    <row r="9" spans="1:4" ht="18" customHeight="1">
      <c r="A9" s="144" t="s">
        <v>317</v>
      </c>
      <c r="B9" s="147"/>
      <c r="C9" s="147"/>
      <c r="D9" s="153">
        <f t="shared" si="0"/>
        <v>0</v>
      </c>
    </row>
    <row r="10" spans="1:4" ht="18" customHeight="1">
      <c r="A10" s="144" t="s">
        <v>318</v>
      </c>
      <c r="B10" s="147">
        <v>697</v>
      </c>
      <c r="C10" s="147">
        <v>697</v>
      </c>
      <c r="D10" s="153">
        <f t="shared" si="0"/>
        <v>0</v>
      </c>
    </row>
    <row r="11" spans="1:4" ht="18" customHeight="1">
      <c r="A11" s="144" t="s">
        <v>319</v>
      </c>
      <c r="B11" s="147">
        <v>826</v>
      </c>
      <c r="C11" s="147">
        <v>826</v>
      </c>
      <c r="D11" s="153">
        <f t="shared" si="0"/>
        <v>0</v>
      </c>
    </row>
    <row r="12" spans="1:4" ht="18" customHeight="1">
      <c r="A12" s="144" t="s">
        <v>320</v>
      </c>
      <c r="B12" s="147">
        <v>831</v>
      </c>
      <c r="C12" s="147">
        <v>831</v>
      </c>
      <c r="D12" s="153">
        <f t="shared" si="0"/>
        <v>0</v>
      </c>
    </row>
    <row r="13" spans="1:4" ht="18" customHeight="1">
      <c r="A13" s="144" t="s">
        <v>321</v>
      </c>
      <c r="B13" s="147">
        <v>470</v>
      </c>
      <c r="C13" s="147">
        <v>800</v>
      </c>
      <c r="D13" s="153">
        <f t="shared" si="0"/>
        <v>330</v>
      </c>
    </row>
    <row r="14" spans="1:4" ht="18" customHeight="1">
      <c r="A14" s="144" t="s">
        <v>322</v>
      </c>
      <c r="B14" s="147">
        <v>122</v>
      </c>
      <c r="C14" s="147">
        <v>122</v>
      </c>
      <c r="D14" s="153">
        <f t="shared" si="0"/>
        <v>0</v>
      </c>
    </row>
    <row r="15" spans="1:4" ht="18" customHeight="1">
      <c r="A15" s="144" t="s">
        <v>323</v>
      </c>
      <c r="B15" s="147">
        <v>145</v>
      </c>
      <c r="C15" s="147">
        <v>145</v>
      </c>
      <c r="D15" s="153">
        <f t="shared" si="0"/>
        <v>0</v>
      </c>
    </row>
    <row r="16" spans="1:4" ht="18" customHeight="1">
      <c r="A16" s="144" t="s">
        <v>324</v>
      </c>
      <c r="B16" s="147">
        <v>96</v>
      </c>
      <c r="C16" s="147">
        <v>96</v>
      </c>
      <c r="D16" s="153">
        <f t="shared" si="0"/>
        <v>0</v>
      </c>
    </row>
    <row r="17" spans="1:4" ht="18" customHeight="1">
      <c r="A17" s="144" t="s">
        <v>325</v>
      </c>
      <c r="B17" s="147">
        <v>330</v>
      </c>
      <c r="C17" s="147">
        <v>330</v>
      </c>
      <c r="D17" s="153">
        <f t="shared" si="0"/>
        <v>0</v>
      </c>
    </row>
    <row r="18" spans="1:4" ht="18" customHeight="1">
      <c r="A18" s="144" t="s">
        <v>326</v>
      </c>
      <c r="B18" s="147">
        <v>747</v>
      </c>
      <c r="C18" s="147">
        <v>1000</v>
      </c>
      <c r="D18" s="153">
        <f t="shared" si="0"/>
        <v>253</v>
      </c>
    </row>
    <row r="19" spans="1:4" ht="18" customHeight="1">
      <c r="A19" s="144" t="s">
        <v>327</v>
      </c>
      <c r="B19" s="147">
        <v>665</v>
      </c>
      <c r="C19" s="147">
        <v>665</v>
      </c>
      <c r="D19" s="153">
        <f t="shared" si="0"/>
        <v>0</v>
      </c>
    </row>
    <row r="20" spans="1:4" ht="18" customHeight="1">
      <c r="A20" s="144" t="s">
        <v>328</v>
      </c>
      <c r="B20" s="147"/>
      <c r="C20" s="147"/>
      <c r="D20" s="153">
        <f t="shared" si="0"/>
        <v>0</v>
      </c>
    </row>
    <row r="21" spans="1:4" ht="18" customHeight="1">
      <c r="A21" s="144" t="s">
        <v>329</v>
      </c>
      <c r="B21" s="147">
        <v>2224</v>
      </c>
      <c r="C21" s="147">
        <v>2224</v>
      </c>
      <c r="D21" s="153">
        <f t="shared" si="0"/>
        <v>0</v>
      </c>
    </row>
    <row r="22" spans="1:4" ht="18" customHeight="1">
      <c r="A22" s="144" t="s">
        <v>330</v>
      </c>
      <c r="B22" s="147">
        <f>SUM(B23:B30)</f>
        <v>10588</v>
      </c>
      <c r="C22" s="153">
        <v>11302</v>
      </c>
      <c r="D22" s="153">
        <f t="shared" si="0"/>
        <v>714</v>
      </c>
    </row>
    <row r="23" spans="1:4" ht="18" customHeight="1">
      <c r="A23" s="144" t="s">
        <v>331</v>
      </c>
      <c r="B23" s="147">
        <v>1478</v>
      </c>
      <c r="C23" s="147">
        <v>1478</v>
      </c>
      <c r="D23" s="153">
        <f t="shared" si="0"/>
        <v>0</v>
      </c>
    </row>
    <row r="24" spans="1:4" ht="18" customHeight="1">
      <c r="A24" s="144" t="s">
        <v>332</v>
      </c>
      <c r="B24" s="147">
        <v>1342</v>
      </c>
      <c r="C24" s="147">
        <v>1342</v>
      </c>
      <c r="D24" s="153">
        <f t="shared" si="0"/>
        <v>0</v>
      </c>
    </row>
    <row r="25" spans="1:4" ht="18" customHeight="1">
      <c r="A25" s="144" t="s">
        <v>333</v>
      </c>
      <c r="B25" s="147">
        <v>790</v>
      </c>
      <c r="C25" s="147">
        <v>790</v>
      </c>
      <c r="D25" s="153">
        <f t="shared" si="0"/>
        <v>0</v>
      </c>
    </row>
    <row r="26" spans="1:4" ht="18" customHeight="1">
      <c r="A26" s="144" t="s">
        <v>334</v>
      </c>
      <c r="B26" s="147">
        <v>2310</v>
      </c>
      <c r="C26" s="147">
        <v>2900</v>
      </c>
      <c r="D26" s="153">
        <f t="shared" si="0"/>
        <v>590</v>
      </c>
    </row>
    <row r="27" spans="1:4" ht="18" customHeight="1">
      <c r="A27" s="144" t="s">
        <v>335</v>
      </c>
      <c r="B27" s="147">
        <v>1707</v>
      </c>
      <c r="C27" s="147">
        <v>1831</v>
      </c>
      <c r="D27" s="153">
        <f t="shared" si="0"/>
        <v>124</v>
      </c>
    </row>
    <row r="28" spans="1:4" ht="18" customHeight="1">
      <c r="A28" s="144" t="s">
        <v>336</v>
      </c>
      <c r="B28" s="147"/>
      <c r="C28" s="147"/>
      <c r="D28" s="153">
        <f t="shared" si="0"/>
        <v>0</v>
      </c>
    </row>
    <row r="29" spans="1:4" ht="18" customHeight="1">
      <c r="A29" s="144" t="s">
        <v>337</v>
      </c>
      <c r="B29" s="147">
        <v>64</v>
      </c>
      <c r="C29" s="147">
        <v>64</v>
      </c>
      <c r="D29" s="153">
        <f t="shared" si="0"/>
        <v>0</v>
      </c>
    </row>
    <row r="30" spans="1:4" ht="18" customHeight="1">
      <c r="A30" s="144" t="s">
        <v>338</v>
      </c>
      <c r="B30" s="147">
        <v>2897</v>
      </c>
      <c r="C30" s="147">
        <v>2897</v>
      </c>
      <c r="D30" s="153">
        <f t="shared" si="0"/>
        <v>0</v>
      </c>
    </row>
    <row r="31" spans="1:4" ht="18" customHeight="1">
      <c r="A31" s="144" t="s">
        <v>93</v>
      </c>
      <c r="B31" s="148"/>
      <c r="C31" s="154"/>
      <c r="D31" s="153">
        <f t="shared" si="0"/>
        <v>0</v>
      </c>
    </row>
    <row r="32" spans="1:4" ht="18" customHeight="1">
      <c r="A32" s="144" t="s">
        <v>93</v>
      </c>
      <c r="B32" s="147"/>
      <c r="C32" s="154"/>
      <c r="D32" s="153">
        <f t="shared" si="0"/>
        <v>0</v>
      </c>
    </row>
    <row r="33" spans="1:4" ht="18" customHeight="1">
      <c r="A33" s="145" t="s">
        <v>339</v>
      </c>
      <c r="B33" s="147">
        <f>B5+B22</f>
        <v>24801</v>
      </c>
      <c r="C33" s="147">
        <f>C5+C22</f>
        <v>26501</v>
      </c>
      <c r="D33" s="153">
        <f t="shared" si="0"/>
        <v>1700</v>
      </c>
    </row>
  </sheetData>
  <sheetProtection password="CF74" sheet="1" objects="1" scenarios="1"/>
  <mergeCells count="1">
    <mergeCell ref="A2:D2"/>
  </mergeCells>
  <phoneticPr fontId="39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一般预算收支调整总表 </vt:lpstr>
      <vt:lpstr>土地出让金基金预算</vt:lpstr>
      <vt:lpstr>债券资金安排</vt:lpstr>
      <vt:lpstr>科学发展先进县资金安排</vt:lpstr>
      <vt:lpstr>龙胜各族自治县2018年一般公共预算收入调整表</vt:lpstr>
      <vt:lpstr>科学发展先进县资金安排!Print_Titles</vt:lpstr>
      <vt:lpstr>土地出让金基金预算!Print_Titles</vt:lpstr>
      <vt:lpstr>'一般预算收支调整总表 '!Print_Titles</vt:lpstr>
      <vt:lpstr>债券资金安排!Print_Titles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2019-03-01T11:08:02Z</cp:lastPrinted>
  <dcterms:created xsi:type="dcterms:W3CDTF">2006-09-13T11:21:00Z</dcterms:created>
  <dcterms:modified xsi:type="dcterms:W3CDTF">2019-04-24T10:56:35Z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  <property fmtid="{D5CDD505-2E9C-101B-9397-08002B2CF9AE}" pid="3" name="KSORubyTemplateID" linkTarget="0">
    <vt:lpwstr>14</vt:lpwstr>
  </property>
</Properties>
</file>