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3" activeTab="6"/>
  </bookViews>
  <sheets>
    <sheet name="封面" sheetId="14" r:id="rId1"/>
    <sheet name="附件1" sheetId="11" r:id="rId2"/>
    <sheet name="附件2" sheetId="12" r:id="rId3"/>
    <sheet name="附件3" sheetId="8" r:id="rId4"/>
    <sheet name="附件4" sheetId="13" r:id="rId5"/>
    <sheet name="附件5" sheetId="15" r:id="rId6"/>
    <sheet name="附件6" sheetId="16" r:id="rId7"/>
    <sheet name="附件7" sheetId="10" r:id="rId8"/>
  </sheets>
  <definedNames>
    <definedName name="_xlnm.Print_Titles" localSheetId="7">附件7!$1:$4</definedName>
    <definedName name="_xlnm.Print_Titles" localSheetId="3">附件3!$1:$4</definedName>
    <definedName name="_xlnm.Print_Titles" localSheetId="1">附件1!$1:$5</definedName>
    <definedName name="_xlnm.Print_Titles" localSheetId="2">附件2!$1:$5</definedName>
    <definedName name="_xlnm.Print_Titles" localSheetId="4">附件4!$1:$5</definedName>
    <definedName name="_xlnm._FilterDatabase" localSheetId="3" hidden="1">附件3!$A$13:$F$13</definedName>
    <definedName name="_xlnm.Print_Titles" localSheetId="6">附件6!$1:$4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F4" authorId="0">
      <text>
        <r>
          <rPr>
            <b/>
            <sz val="9"/>
            <rFont val="宋体"/>
            <charset val="134"/>
          </rPr>
          <t>Administrator:</t>
        </r>
        <r>
          <rPr>
            <sz val="9"/>
            <rFont val="宋体"/>
            <charset val="134"/>
          </rPr>
          <t xml:space="preserve">
收入按照实际数，支出按照总决算表
</t>
        </r>
      </text>
    </comment>
  </commentList>
</comments>
</file>

<file path=xl/comments2.xml><?xml version="1.0" encoding="utf-8"?>
<comments xmlns="http://schemas.openxmlformats.org/spreadsheetml/2006/main">
  <authors>
    <author>Administrator</author>
  </authors>
  <commentList>
    <comment ref="F4" authorId="0">
      <text>
        <r>
          <rPr>
            <b/>
            <sz val="9"/>
            <rFont val="宋体"/>
            <charset val="134"/>
          </rPr>
          <t>Administrator:</t>
        </r>
        <r>
          <rPr>
            <sz val="9"/>
            <rFont val="宋体"/>
            <charset val="134"/>
          </rPr>
          <t xml:space="preserve">
收入按照实际数，支出按照总决算表</t>
        </r>
      </text>
    </comment>
  </commentList>
</comments>
</file>

<file path=xl/sharedStrings.xml><?xml version="1.0" encoding="utf-8"?>
<sst xmlns="http://schemas.openxmlformats.org/spreadsheetml/2006/main" count="776" uniqueCount="590">
  <si>
    <t>龙胜各族自治县财政局</t>
  </si>
  <si>
    <t xml:space="preserve">  2023年财政决算表（草案）</t>
  </si>
  <si>
    <t>一、龙胜各族自治县2023年一般公共预算组织财政收入完成情况表（草案）…………18</t>
  </si>
  <si>
    <t>二、龙胜各族自治县2023年一般公共预算收支决算表（草案）…………………………22</t>
  </si>
  <si>
    <t>三、龙胜各族自治县2023年财政总结算表（草案）………………………………………25</t>
  </si>
  <si>
    <t>四、龙胜各族自治县2023年政府性基金收支决算表（草案）……………………………30</t>
  </si>
  <si>
    <t>五、龙胜各族自治县2023年部门决算总表（草案）………………………………………32</t>
  </si>
  <si>
    <t>六、龙胜各族自治县2023年政府债券资金项目安排表（草案）…………………………33</t>
  </si>
  <si>
    <t>七、龙胜各族自治县2023年预备费使用情况表（草案）…………………………………38</t>
  </si>
  <si>
    <t>龙胜各族自治县财政局编制</t>
  </si>
  <si>
    <t>附件1</t>
  </si>
  <si>
    <t>龙胜各族自治县2023年一般公共预算组织财政收入完成情况表（草案）</t>
  </si>
  <si>
    <t>编制单位:龙胜各族自治县财政局</t>
  </si>
  <si>
    <t>编制日期：2024年10月18日</t>
  </si>
  <si>
    <t>单位：万元</t>
  </si>
  <si>
    <t>项目</t>
  </si>
  <si>
    <t>2022年决算数</t>
  </si>
  <si>
    <t>2023年预算数</t>
  </si>
  <si>
    <t>与2022年实际完成数对比</t>
  </si>
  <si>
    <t>2023年完成预算+、-%</t>
  </si>
  <si>
    <t>收入科目</t>
  </si>
  <si>
    <t>2023年决算数</t>
  </si>
  <si>
    <t>比上年同期增减</t>
  </si>
  <si>
    <t>比上年完成数+、-%</t>
  </si>
  <si>
    <t>全年组织一般预算收入合计</t>
  </si>
  <si>
    <t>（一）上划中央四税收入</t>
  </si>
  <si>
    <t>1、增值税50%</t>
  </si>
  <si>
    <t>2、消费税</t>
  </si>
  <si>
    <t>3、企业所得税（60%）</t>
  </si>
  <si>
    <t>4、个人所得税（60%）</t>
  </si>
  <si>
    <t>5、改征增值税（50%）</t>
  </si>
  <si>
    <t>6、营业税（50%）</t>
  </si>
  <si>
    <t>7、其他税收收入</t>
  </si>
  <si>
    <t>（二）自治区分享四税收入</t>
  </si>
  <si>
    <t>1、增值税（16%）</t>
  </si>
  <si>
    <t>2、营业税(20%)</t>
  </si>
  <si>
    <t>3、企业所得税（10%）</t>
  </si>
  <si>
    <t>4、个人所得税（15%）</t>
  </si>
  <si>
    <t>5、改征增值税（20%）</t>
  </si>
  <si>
    <t>6、环境保护税（30%）</t>
  </si>
  <si>
    <t>（三）公共财政预算收入</t>
  </si>
  <si>
    <t>1、增值税（34%）</t>
  </si>
  <si>
    <t>2、改征增值税（30%）</t>
  </si>
  <si>
    <t>3、营业税(30%)</t>
  </si>
  <si>
    <t>4、企业所得税（30%）</t>
  </si>
  <si>
    <t>5、个人所得税（25%）</t>
  </si>
  <si>
    <t>6、资源税</t>
  </si>
  <si>
    <t>7、城市维护建设税</t>
  </si>
  <si>
    <t>8、房产税</t>
  </si>
  <si>
    <t>9、印花税</t>
  </si>
  <si>
    <t>10、城镇土地使用税</t>
  </si>
  <si>
    <t>11、土地增值税</t>
  </si>
  <si>
    <t>12、车船使用和牌照税</t>
  </si>
  <si>
    <t>13、耕地占用税</t>
  </si>
  <si>
    <t>14、环境保护税</t>
  </si>
  <si>
    <t>15、国有资产经营收益</t>
  </si>
  <si>
    <t>16、国有资本有偿使用收入</t>
  </si>
  <si>
    <t>17、行政性收费收入</t>
  </si>
  <si>
    <t>18、罚没收入</t>
  </si>
  <si>
    <t>19、其他税收收入</t>
  </si>
  <si>
    <r>
      <rPr>
        <sz val="12"/>
        <rFont val="宋体"/>
        <charset val="0"/>
        <scheme val="minor"/>
      </rPr>
      <t>20</t>
    </r>
    <r>
      <rPr>
        <sz val="12"/>
        <rFont val="宋体"/>
        <charset val="0"/>
      </rPr>
      <t>、专项收入</t>
    </r>
  </si>
  <si>
    <t>（1）排污费收入</t>
  </si>
  <si>
    <t xml:space="preserve"> (2)探矿权采矿权价款收入</t>
  </si>
  <si>
    <t>（3）教育费附加收入</t>
  </si>
  <si>
    <t>（4）地方教育附加收入</t>
  </si>
  <si>
    <t>（5）水资源费收入</t>
  </si>
  <si>
    <t>（6）文化事业建设费收入</t>
  </si>
  <si>
    <t>（7）残疾人就业保障金收入</t>
  </si>
  <si>
    <t>（8）土地出让收益计提的农田水利建设资金收入</t>
  </si>
  <si>
    <t>（9）土地出让收益计提的教育资金收入</t>
  </si>
  <si>
    <t>（10）育林基金收入</t>
  </si>
  <si>
    <t>（11）森林植被恢复费收入</t>
  </si>
  <si>
    <t>（12）水利建设基金收入</t>
  </si>
  <si>
    <t>（13）其他专项（广告）收入</t>
  </si>
  <si>
    <t>21、契税</t>
  </si>
  <si>
    <r>
      <rPr>
        <sz val="12"/>
        <rFont val="宋体"/>
        <charset val="0"/>
        <scheme val="minor"/>
      </rPr>
      <t>22</t>
    </r>
    <r>
      <rPr>
        <sz val="12"/>
        <rFont val="宋体"/>
        <charset val="0"/>
      </rPr>
      <t>、住房基金收入</t>
    </r>
  </si>
  <si>
    <r>
      <rPr>
        <sz val="12"/>
        <rFont val="宋体"/>
        <charset val="0"/>
        <scheme val="minor"/>
      </rPr>
      <t>23</t>
    </r>
    <r>
      <rPr>
        <sz val="12"/>
        <rFont val="宋体"/>
        <charset val="0"/>
      </rPr>
      <t>、其他收入</t>
    </r>
    <r>
      <rPr>
        <sz val="12"/>
        <rFont val="Times New Roman"/>
        <charset val="0"/>
      </rPr>
      <t>(</t>
    </r>
    <r>
      <rPr>
        <sz val="12"/>
        <rFont val="宋体"/>
        <charset val="0"/>
      </rPr>
      <t>含捐赠收入</t>
    </r>
    <r>
      <rPr>
        <sz val="12"/>
        <rFont val="Times New Roman"/>
        <charset val="0"/>
      </rPr>
      <t>)</t>
    </r>
  </si>
  <si>
    <t>附件2</t>
  </si>
  <si>
    <t>龙胜各族自治县2023年一般公共预算收支决算表（草案）</t>
  </si>
  <si>
    <t xml:space="preserve">编制日期：2024年10月18日                        </t>
  </si>
  <si>
    <t>2022年决算</t>
  </si>
  <si>
    <t>2023年决算</t>
  </si>
  <si>
    <t>同比增减变动</t>
  </si>
  <si>
    <t>增减变动率（%）</t>
  </si>
  <si>
    <t>2023年预算调整数</t>
  </si>
  <si>
    <t>完成预算调整（%）</t>
  </si>
  <si>
    <t>一、总收入</t>
  </si>
  <si>
    <t>（一）上年结余</t>
  </si>
  <si>
    <t>1、调入预算稳定增长调节基金（净结余）</t>
  </si>
  <si>
    <t>2、专项转移支付补助收入及专项收入结余</t>
  </si>
  <si>
    <t>（二）地方一般预算收入</t>
  </si>
  <si>
    <t>（三）上级补助收入</t>
  </si>
  <si>
    <t xml:space="preserve">  1、返还性收入</t>
  </si>
  <si>
    <t>2、一般转移性收入</t>
  </si>
  <si>
    <t>3、专项转移支付补助收入</t>
  </si>
  <si>
    <t>（四）政府债券转贷收入及国际组织借款收入</t>
  </si>
  <si>
    <t>1、一般债券</t>
  </si>
  <si>
    <t>2、专项债券</t>
  </si>
  <si>
    <t>3、置换债券</t>
  </si>
  <si>
    <t>4、再融资债券</t>
  </si>
  <si>
    <t>5、向国际组织借款收入</t>
  </si>
  <si>
    <t>（五）调入资金收入</t>
  </si>
  <si>
    <t>二、总支出</t>
  </si>
  <si>
    <t>（一）上解上级支出</t>
  </si>
  <si>
    <t>（二）一般公共预算支出</t>
  </si>
  <si>
    <t xml:space="preserve">     1、一般公共服务</t>
  </si>
  <si>
    <t xml:space="preserve">     2、外交支出</t>
  </si>
  <si>
    <t xml:space="preserve">     3、国防支出</t>
  </si>
  <si>
    <t xml:space="preserve">     4、公共安全支出</t>
  </si>
  <si>
    <t xml:space="preserve">     5、教育支出</t>
  </si>
  <si>
    <t xml:space="preserve">     6、科学技术支出</t>
  </si>
  <si>
    <t xml:space="preserve">     7、文化旅游体育与传媒支出</t>
  </si>
  <si>
    <t xml:space="preserve">     8、社会保障和就业支出</t>
  </si>
  <si>
    <t xml:space="preserve">     9、卫生健康支出</t>
  </si>
  <si>
    <t xml:space="preserve">     10、节能环保支出</t>
  </si>
  <si>
    <t xml:space="preserve">     11、城乡社区支出</t>
  </si>
  <si>
    <t xml:space="preserve">     12、农林水支出</t>
  </si>
  <si>
    <t xml:space="preserve">     13、交通运输支出</t>
  </si>
  <si>
    <t xml:space="preserve">     14、资源勘探信息等支出</t>
  </si>
  <si>
    <t xml:space="preserve">     15、商业服务业等支出</t>
  </si>
  <si>
    <t xml:space="preserve">     16、金融支出</t>
  </si>
  <si>
    <t xml:space="preserve">     17、援助其他地区支出</t>
  </si>
  <si>
    <t xml:space="preserve">     18、自然资源海洋气象等支出</t>
  </si>
  <si>
    <t xml:space="preserve">     19、住房保障支出</t>
  </si>
  <si>
    <t xml:space="preserve">     20、粮油物资储备支出</t>
  </si>
  <si>
    <t xml:space="preserve">     21、灾害防治及应急管理支出</t>
  </si>
  <si>
    <t xml:space="preserve">     22、预备费</t>
  </si>
  <si>
    <t xml:space="preserve">     23、债务付息支出</t>
  </si>
  <si>
    <t xml:space="preserve">     24、债务发行费用支出</t>
  </si>
  <si>
    <t xml:space="preserve">     25、其他支出</t>
  </si>
  <si>
    <t>（三）政府债务(债券)还本支出</t>
  </si>
  <si>
    <t>（四）安排预算稳定调节基金</t>
  </si>
  <si>
    <t>（五）调出资金</t>
  </si>
  <si>
    <t>（六）补充预算周转金</t>
  </si>
  <si>
    <t>（七）待偿债再融资一般债券结余</t>
  </si>
  <si>
    <t>三、结  余</t>
  </si>
  <si>
    <t>附件3</t>
  </si>
  <si>
    <t>龙胜各族自治县2023年财政总决算结算表（草案）</t>
  </si>
  <si>
    <t>编制单位:龙胜各族自治县财政局         编制日期：2024年10月18日</t>
  </si>
  <si>
    <t>单位:万元</t>
  </si>
  <si>
    <t xml:space="preserve">项     目 </t>
  </si>
  <si>
    <t>金  额</t>
  </si>
  <si>
    <t>一、收入总计</t>
  </si>
  <si>
    <t xml:space="preserve"> ㈠当年公共财政预算收入合计</t>
  </si>
  <si>
    <t xml:space="preserve"> ㈡自治区补助收入合计</t>
  </si>
  <si>
    <t xml:space="preserve">   1.返还性收入</t>
  </si>
  <si>
    <t xml:space="preserve">    增值税和消费税税收返还收入</t>
  </si>
  <si>
    <t xml:space="preserve">    所得税基数返还收入</t>
  </si>
  <si>
    <t xml:space="preserve">    成品油价格和税费改革税收返还收入</t>
  </si>
  <si>
    <t>一</t>
  </si>
  <si>
    <t xml:space="preserve">    其他税收返还收入</t>
  </si>
  <si>
    <t xml:space="preserve">   2.一般性转移支付收入</t>
  </si>
  <si>
    <t xml:space="preserve">    体制补助收入</t>
  </si>
  <si>
    <t>般</t>
  </si>
  <si>
    <t xml:space="preserve">    均衡性转移支付收入</t>
  </si>
  <si>
    <t xml:space="preserve">    革命老区转移支付收入</t>
  </si>
  <si>
    <t xml:space="preserve">    民族地区转移支付收入</t>
  </si>
  <si>
    <t xml:space="preserve">    贫困地区转移支付收入</t>
  </si>
  <si>
    <t>公</t>
  </si>
  <si>
    <t xml:space="preserve">    县级基本财力保障机制奖补资金收入</t>
  </si>
  <si>
    <t xml:space="preserve">    结算补助收入</t>
  </si>
  <si>
    <t xml:space="preserve">    成品油价格和税费改革转移支付补助收入</t>
  </si>
  <si>
    <t>共</t>
  </si>
  <si>
    <t xml:space="preserve">    基层公检法司转移支付收入</t>
  </si>
  <si>
    <t xml:space="preserve">    城乡义务教育等转移支付收入</t>
  </si>
  <si>
    <t xml:space="preserve">    基本养老金转移支付收入</t>
  </si>
  <si>
    <t>预</t>
  </si>
  <si>
    <t xml:space="preserve">    城乡居民医疗保险转移支付收入</t>
  </si>
  <si>
    <t xml:space="preserve">    农村综合改革转移支付收入</t>
  </si>
  <si>
    <t xml:space="preserve">    重点生态功能区转移支付收入</t>
  </si>
  <si>
    <t xml:space="preserve">    固定数额补助收入</t>
  </si>
  <si>
    <t>算</t>
  </si>
  <si>
    <t xml:space="preserve">    其他一般性转移支付收入</t>
  </si>
  <si>
    <t xml:space="preserve">    产粮（油）大县奖励转移支付收入</t>
  </si>
  <si>
    <t xml:space="preserve">    一般公共服务共同财政事权转移支付收入</t>
  </si>
  <si>
    <t xml:space="preserve">    外交共同财政事权转移支付收入</t>
  </si>
  <si>
    <t xml:space="preserve">    国防共同财政事权转移支付收入</t>
  </si>
  <si>
    <t xml:space="preserve">    公共安全共同财政事权转移支付收入</t>
  </si>
  <si>
    <t xml:space="preserve">    教育共同财政事权转移支付收入</t>
  </si>
  <si>
    <t xml:space="preserve">    科学技术共同财政事权转移支付收入</t>
  </si>
  <si>
    <t xml:space="preserve">    文化旅游体育与传媒共同财政事权转移支付收入</t>
  </si>
  <si>
    <t xml:space="preserve">    社会保障和就业共同财政事权转移支付收入</t>
  </si>
  <si>
    <t xml:space="preserve">      其中：军转干</t>
  </si>
  <si>
    <t xml:space="preserve">     医疗卫生共同财政事权转移支付收入</t>
  </si>
  <si>
    <t xml:space="preserve">    节能环保共同财政事权转移支付收入</t>
  </si>
  <si>
    <t xml:space="preserve">    城乡社区共同财政事权转移支付收入</t>
  </si>
  <si>
    <t xml:space="preserve">    农林水共同财政事权转移支付收入</t>
  </si>
  <si>
    <t xml:space="preserve">    交通运输共同财政事权转移支付收入</t>
  </si>
  <si>
    <t xml:space="preserve">    资源勘探信息等共同财政事权转移支付收入</t>
  </si>
  <si>
    <t xml:space="preserve">    商业服务业等共同财政事权转移支付收入</t>
  </si>
  <si>
    <t xml:space="preserve">    金融共同财政事权转移支付收入</t>
  </si>
  <si>
    <t xml:space="preserve">    自然资源海洋气象等共同财政事权转移支付收入</t>
  </si>
  <si>
    <t xml:space="preserve">    住房保障共同财政事权转移支付收入</t>
  </si>
  <si>
    <t xml:space="preserve">    粮油物资储备共同财政事权转移支付收入</t>
  </si>
  <si>
    <t xml:space="preserve">    灾害防治及应急管理共同财政事权转移支付收入</t>
  </si>
  <si>
    <t xml:space="preserve">    增值税留抵退税转移支付收入</t>
  </si>
  <si>
    <t xml:space="preserve">    其他退税减税降费转移支付收入</t>
  </si>
  <si>
    <t xml:space="preserve">    补充县区财力转移支付收入</t>
  </si>
  <si>
    <t xml:space="preserve">    巩固拓展脱贫攻坚成果衔接乡村振兴转移支付收入</t>
  </si>
  <si>
    <t xml:space="preserve">   3.专项转移支付收入（专款）</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</si>
  <si>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</si>
  <si>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</si>
  <si>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</si>
  <si>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</si>
  <si>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</si>
  <si>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</si>
  <si>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</si>
  <si>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</si>
  <si>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</si>
  <si>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</si>
  <si>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</si>
  <si>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</si>
  <si>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</si>
  <si>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</si>
  <si>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</si>
  <si>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</si>
  <si>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</si>
  <si>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</si>
  <si>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</si>
  <si>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</si>
  <si>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</si>
  <si>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 xml:space="preserve"> ㈢债券转贷收入</t>
  </si>
  <si>
    <t xml:space="preserve"> ㈣上年结余</t>
  </si>
  <si>
    <t xml:space="preserve"> ㈤调入资金</t>
  </si>
  <si>
    <t xml:space="preserve"> ㈥动用预算稳定调节基金</t>
  </si>
  <si>
    <t xml:space="preserve"> ㈦市对直管县结算补助</t>
  </si>
  <si>
    <t>二、支出合计</t>
  </si>
  <si>
    <t xml:space="preserve"> ㈠当年公共财政预算支出合计</t>
  </si>
  <si>
    <t xml:space="preserve"> ㈡上解自治区支出</t>
  </si>
  <si>
    <t xml:space="preserve">  1.体制上解支出</t>
  </si>
  <si>
    <t xml:space="preserve">    (1)原体制上解</t>
  </si>
  <si>
    <t xml:space="preserve">    (2)国地税合并改革税务经费上解基数</t>
  </si>
  <si>
    <t>2.专项上解支出</t>
  </si>
  <si>
    <t xml:space="preserve">  ⑴定额专项上解</t>
  </si>
  <si>
    <t xml:space="preserve">  ⑵粮食风险基金上解</t>
  </si>
  <si>
    <t xml:space="preserve">  ⑶其他上解</t>
  </si>
  <si>
    <t xml:space="preserve">    (4)增值税“五五分享”税收返还上解支出</t>
  </si>
  <si>
    <t xml:space="preserve">    (5)财政事权和支出责任划分基数上解</t>
  </si>
  <si>
    <t>㈢债务还本支出</t>
  </si>
  <si>
    <t>㈣安排预算稳定调节基金</t>
  </si>
  <si>
    <t xml:space="preserve">  ㈤补充预算周转金</t>
  </si>
  <si>
    <t xml:space="preserve">  ㈥市与直管县转移性支出(直管县对市上解支出)</t>
  </si>
  <si>
    <t xml:space="preserve">  ㈦待偿债置换一般债券结余</t>
  </si>
  <si>
    <t>三、年终滚存结余</t>
  </si>
  <si>
    <t xml:space="preserve"> 减：专项结余</t>
  </si>
  <si>
    <t xml:space="preserve"> 净结余</t>
  </si>
  <si>
    <t>基金预算</t>
  </si>
  <si>
    <t xml:space="preserve">一、基金预算收入总计 </t>
  </si>
  <si>
    <t xml:space="preserve"> ㈠当年基金收入</t>
  </si>
  <si>
    <t xml:space="preserve"> ㈡上年结余</t>
  </si>
  <si>
    <t xml:space="preserve"> ㈢上级补助收入</t>
  </si>
  <si>
    <t xml:space="preserve"> ㈣市补直管县收入</t>
  </si>
  <si>
    <t xml:space="preserve"> ㈥专项债券转贷收入</t>
  </si>
  <si>
    <t>1.新增专项债券收入</t>
  </si>
  <si>
    <t>2.置换专项债券收入</t>
  </si>
  <si>
    <t>3.再融资债券收入</t>
  </si>
  <si>
    <t>二、基金预算支出合计</t>
  </si>
  <si>
    <t xml:space="preserve"> ㈠当年基金支出</t>
  </si>
  <si>
    <t xml:space="preserve"> ㈡调出资金</t>
  </si>
  <si>
    <t xml:space="preserve"> ㈢债务还本支出</t>
  </si>
  <si>
    <t>国有资本经营预算</t>
  </si>
  <si>
    <t>一、国有经营收入总计</t>
  </si>
  <si>
    <t xml:space="preserve"> ㈠当年国资预算收入</t>
  </si>
  <si>
    <t>二、国资预算支出总计</t>
  </si>
  <si>
    <t xml:space="preserve"> ㈠当年国资预算支出</t>
  </si>
  <si>
    <t>资金往来</t>
  </si>
  <si>
    <t>一、年初地市财政欠自治区财政往来</t>
  </si>
  <si>
    <t>二、地市财政少上解自治区财政款</t>
  </si>
  <si>
    <t xml:space="preserve"> ㈠地市财政应上解自治区财政款</t>
  </si>
  <si>
    <t>三、自治区本年度已调度资金</t>
  </si>
  <si>
    <t xml:space="preserve"> ㈠正常资金调度</t>
  </si>
  <si>
    <t xml:space="preserve"> ㈡专项资金调度</t>
  </si>
  <si>
    <t xml:space="preserve"> ㈢各市国库留解资金</t>
  </si>
  <si>
    <t xml:space="preserve"> ㈣往来扣款</t>
  </si>
  <si>
    <t xml:space="preserve"> ㈤转贷债券资金（负数为自治区待转贷）</t>
  </si>
  <si>
    <t>四、市与直管县往来</t>
  </si>
  <si>
    <t xml:space="preserve"> ㈠市对直管县资金调度</t>
  </si>
  <si>
    <t xml:space="preserve"> ㈡市对县的往来扣款</t>
  </si>
  <si>
    <t>五、自治区财政应补地市财政款</t>
  </si>
  <si>
    <t>六、2023年年终地市财政欠自治区财政往来款</t>
  </si>
  <si>
    <t xml:space="preserve"> ㈠各市、县财政欠自治财政往来款</t>
  </si>
  <si>
    <t xml:space="preserve"> ㈡各直管县财政欠地市财政往来款</t>
  </si>
  <si>
    <t>政府债券</t>
  </si>
  <si>
    <t>一、2023年年初应付地方政府债券本金</t>
  </si>
  <si>
    <t>二、2023年新增转贷政府债券</t>
  </si>
  <si>
    <t>三、2023年地方政府债券还本</t>
  </si>
  <si>
    <t>四、2023年地方政府存量债务调整（易地扶贫搬迁及专项债券）</t>
  </si>
  <si>
    <t>五、2023年年末应付地方政府债券本金</t>
  </si>
  <si>
    <t>附件4</t>
  </si>
  <si>
    <t>龙胜各族自治县2023年政府性基金收支决算表（草案）</t>
  </si>
  <si>
    <t>（二）当年政府性基金预算收入</t>
  </si>
  <si>
    <t>（四）政府债券转贷收入</t>
  </si>
  <si>
    <t>（二）政府性基金支出</t>
  </si>
  <si>
    <t xml:space="preserve">     1、科学技术支出</t>
  </si>
  <si>
    <t xml:space="preserve">     2、文化旅游体育与传媒支出</t>
  </si>
  <si>
    <t xml:space="preserve">     3、社会保障和就业支出</t>
  </si>
  <si>
    <t xml:space="preserve">     4、节能环保支出</t>
  </si>
  <si>
    <t xml:space="preserve">     5、城乡社区支出</t>
  </si>
  <si>
    <t xml:space="preserve">     6、农林水支出</t>
  </si>
  <si>
    <t xml:space="preserve">     7、交通运输支出</t>
  </si>
  <si>
    <t xml:space="preserve">     8、资源勘探信息等支出</t>
  </si>
  <si>
    <t xml:space="preserve">     9、商业服务等支出</t>
  </si>
  <si>
    <t xml:space="preserve">     10、金融支出</t>
  </si>
  <si>
    <t xml:space="preserve">     11、其他支出（彩票公益金、其他政府性基金支出）</t>
  </si>
  <si>
    <t xml:space="preserve">     12、债务付息支出</t>
  </si>
  <si>
    <t xml:space="preserve">     13、债务发行费用支出</t>
  </si>
  <si>
    <t>（三）专项债券安排的支出</t>
  </si>
  <si>
    <t>（四）政府债务(债券)还本支出</t>
  </si>
  <si>
    <t>（五）安排预算稳定调节基金</t>
  </si>
  <si>
    <t>（六）调出资金</t>
  </si>
  <si>
    <t>附件5</t>
  </si>
  <si>
    <t>龙胜各族自治县2023年部门决算总表（草案）</t>
  </si>
  <si>
    <t>编制单位：龙胜各族自治县财政局</t>
  </si>
  <si>
    <t xml:space="preserve">编制日期：2024年10月18日  </t>
  </si>
  <si>
    <t>收        入</t>
  </si>
  <si>
    <t>支            出</t>
  </si>
  <si>
    <t>栏次</t>
  </si>
  <si>
    <t/>
  </si>
  <si>
    <t>年初预算数</t>
  </si>
  <si>
    <t>调整预算数</t>
  </si>
  <si>
    <t>决算数</t>
  </si>
  <si>
    <t>一、一般公共预算财政拨款收入</t>
  </si>
  <si>
    <t>1</t>
  </si>
  <si>
    <t>一、一般公共服务支出</t>
  </si>
  <si>
    <t>一、基本支出</t>
  </si>
  <si>
    <t>二、政府性基金预算财政拨款收入</t>
  </si>
  <si>
    <t>2</t>
  </si>
  <si>
    <t>二、外交支出</t>
  </si>
  <si>
    <t xml:space="preserve">      人员经费</t>
  </si>
  <si>
    <t>三、国有资本经营预算财政拨款收入</t>
  </si>
  <si>
    <t>3</t>
  </si>
  <si>
    <t>三、国防支出</t>
  </si>
  <si>
    <t xml:space="preserve">      公用经费</t>
  </si>
  <si>
    <t>四、上级补助收入</t>
  </si>
  <si>
    <t>4</t>
  </si>
  <si>
    <t>四、公共安全支出</t>
  </si>
  <si>
    <t>二、项目支出</t>
  </si>
  <si>
    <t>五、事业收入</t>
  </si>
  <si>
    <t>5</t>
  </si>
  <si>
    <t>五、教育支出</t>
  </si>
  <si>
    <t xml:space="preserve">    其中：基本建设类项目</t>
  </si>
  <si>
    <t>六、经营收入</t>
  </si>
  <si>
    <t>6</t>
  </si>
  <si>
    <t>六、科学技术支出</t>
  </si>
  <si>
    <t>三、上缴上级支出</t>
  </si>
  <si>
    <t>七、附属单位上缴收入</t>
  </si>
  <si>
    <t>7</t>
  </si>
  <si>
    <t>七、文化旅游体育与传媒支出</t>
  </si>
  <si>
    <t>四、经营支出</t>
  </si>
  <si>
    <t>八、其他收入</t>
  </si>
  <si>
    <t>8</t>
  </si>
  <si>
    <t>八、社会保障和就业支出</t>
  </si>
  <si>
    <t>五、对附属单位补助支出</t>
  </si>
  <si>
    <t>9</t>
  </si>
  <si>
    <t>九、卫生健康支出</t>
  </si>
  <si>
    <t>10</t>
  </si>
  <si>
    <t>十、节能环保支出</t>
  </si>
  <si>
    <t>11</t>
  </si>
  <si>
    <t>十一、城乡社区支出</t>
  </si>
  <si>
    <t>经济分类支出合计</t>
  </si>
  <si>
    <t>12</t>
  </si>
  <si>
    <t>十二、农林水支出</t>
  </si>
  <si>
    <t>一、工资福利支出</t>
  </si>
  <si>
    <t>13</t>
  </si>
  <si>
    <t>十三、交通运输支出</t>
  </si>
  <si>
    <t>二、商品和服务支出</t>
  </si>
  <si>
    <t>14</t>
  </si>
  <si>
    <t>十四、资源勘探工业信息等支出</t>
  </si>
  <si>
    <t>三、对个人和家庭的补助</t>
  </si>
  <si>
    <t>15</t>
  </si>
  <si>
    <t>十五、商业服务业等支出</t>
  </si>
  <si>
    <t>四、债务利息及费用支出</t>
  </si>
  <si>
    <t>16</t>
  </si>
  <si>
    <t>十六、金融支出</t>
  </si>
  <si>
    <t>五、资本性支出（基本建设）</t>
  </si>
  <si>
    <t>17</t>
  </si>
  <si>
    <t>十七、援助其他地区支出</t>
  </si>
  <si>
    <t>六、资本性支出</t>
  </si>
  <si>
    <t>18</t>
  </si>
  <si>
    <t>十八、自然资源海洋气象等支出</t>
  </si>
  <si>
    <t>七、对企业补助（基本建设）</t>
  </si>
  <si>
    <t>19</t>
  </si>
  <si>
    <t>十九、住房保障支出</t>
  </si>
  <si>
    <t>八、对企业补助</t>
  </si>
  <si>
    <t>20</t>
  </si>
  <si>
    <t>二十、粮油物资储备支出</t>
  </si>
  <si>
    <t>九、对社会保障基金补助</t>
  </si>
  <si>
    <t>21</t>
  </si>
  <si>
    <t>二十一、国有资本经营预算支出</t>
  </si>
  <si>
    <t>十、其他支出</t>
  </si>
  <si>
    <t>22</t>
  </si>
  <si>
    <t>二十二、灾害防治及应急管理支出</t>
  </si>
  <si>
    <t>23</t>
  </si>
  <si>
    <t>二十三、其他支出</t>
  </si>
  <si>
    <t>本年收入合计</t>
  </si>
  <si>
    <t>24</t>
  </si>
  <si>
    <t>本年支出合计</t>
  </si>
  <si>
    <t xml:space="preserve">    使用非财政拨款结余</t>
  </si>
  <si>
    <t>25</t>
  </si>
  <si>
    <t xml:space="preserve">    结余分配</t>
  </si>
  <si>
    <t>—</t>
  </si>
  <si>
    <t xml:space="preserve">    年初结转和结余</t>
  </si>
  <si>
    <t>26</t>
  </si>
  <si>
    <t xml:space="preserve">    年末结转和结余</t>
  </si>
  <si>
    <t>总计</t>
  </si>
  <si>
    <t>27</t>
  </si>
  <si>
    <t>附件6</t>
  </si>
  <si>
    <t>龙胜各族自治县2023年政府债券资金项目安排表（草案）</t>
  </si>
  <si>
    <t>序号</t>
  </si>
  <si>
    <t>单  位</t>
  </si>
  <si>
    <t>项        目</t>
  </si>
  <si>
    <t>一、</t>
  </si>
  <si>
    <t>债券安排资金总计</t>
  </si>
  <si>
    <t>二、</t>
  </si>
  <si>
    <t>再融资债券安排资金小计</t>
  </si>
  <si>
    <t>县财政局</t>
  </si>
  <si>
    <t>偿还2016年广西壮族自治区政府一般债券（七期、十一期）、2018年广西壮族自治区政府一般债券（四期）到期本金</t>
  </si>
  <si>
    <t>偿还2018年广西壮族自治区政府土储专项债1期-2018年广西壮族自治区政府专项债券7期到期本金</t>
  </si>
  <si>
    <t>县公安局</t>
  </si>
  <si>
    <t>龙胜各族自治县乡镇视频监控</t>
  </si>
  <si>
    <t>龙脊管理处</t>
  </si>
  <si>
    <t>广西龙胜龙脊梯田国家湿地公园LED显示屏设备采购及安装</t>
  </si>
  <si>
    <t>乡镇无缝视频监控工程</t>
  </si>
  <si>
    <t>县城无缝视频监控工程</t>
  </si>
  <si>
    <t>龙胜各族自治县反恐处突应急训练基地建设项目</t>
  </si>
  <si>
    <t>县交通运输局</t>
  </si>
  <si>
    <t>G321桂三高速公路龙胜县城出口连接公路（K2+480-K4+880段）</t>
  </si>
  <si>
    <t>二龙桥至平安公路2018年路面大修工程</t>
  </si>
  <si>
    <t>龙脊梯田风景名胜区大循环公路工程（一期工程大寨至潘内）</t>
  </si>
  <si>
    <t>通村水泥路路面改造工程（2011年-2015年）</t>
  </si>
  <si>
    <t>龙胜县城民族风雨桥</t>
  </si>
  <si>
    <t>龙胜县瓢里镇龙头中桥新建工程</t>
  </si>
  <si>
    <t>交洲--区矿</t>
  </si>
  <si>
    <t>县龙脊镇人民政府</t>
  </si>
  <si>
    <t>龙脊镇镇区风貌改造</t>
  </si>
  <si>
    <t>龙脊景区沿路风貌改造</t>
  </si>
  <si>
    <t>县泗水乡人民政府</t>
  </si>
  <si>
    <t>龙温公路沿线风貌改造</t>
  </si>
  <si>
    <t>县三门镇人民政府</t>
  </si>
  <si>
    <t>三门镇新型城镇化示范乡镇建设项目工程</t>
  </si>
  <si>
    <t>三、</t>
  </si>
  <si>
    <t>新增一般债券安排资金小计</t>
  </si>
  <si>
    <t>交通局</t>
  </si>
  <si>
    <t>2021年三门至区矿公路路面提升工程（K16+421.151~K28+100）项目</t>
  </si>
  <si>
    <t>龙胜县交州至区矿（三门段）公路改建工程（K0+000~K4+520）项目</t>
  </si>
  <si>
    <t>龙胜县交州至区矿（三门段）公路改建工程（K4+520~K15+820）项目</t>
  </si>
  <si>
    <t>文广体旅</t>
  </si>
  <si>
    <t>龙胜各族自治县红色文化旅游教育基地建设项目</t>
  </si>
  <si>
    <t>国投公司</t>
  </si>
  <si>
    <t>龙胜各族自治县龙脊大道创业园人才交流公寓项目</t>
  </si>
  <si>
    <t>龙胜县城风貌改造提升（风情龙胜惠千家）建设项目</t>
  </si>
  <si>
    <t>龙脊大道及园区绿化工程</t>
  </si>
  <si>
    <t>教育局</t>
  </si>
  <si>
    <t>龙胜县第二高中建设项目（调增200万）</t>
  </si>
  <si>
    <t>马堤乡</t>
  </si>
  <si>
    <t>马堤乡里市村乡村风貌提升建设项目（调增200万）</t>
  </si>
  <si>
    <t>市容局</t>
  </si>
  <si>
    <t>龙胜各族自治县2022年城市背街小巷项目</t>
  </si>
  <si>
    <t>龙胜各族自治县农村公办学校校舍安全保障长效机制项目</t>
  </si>
  <si>
    <t>龙胜各族自治县2023年背街小巷项目</t>
  </si>
  <si>
    <t>住建局</t>
  </si>
  <si>
    <t>龙胜各族自治县城镇保障性安居工程项目</t>
  </si>
  <si>
    <t>水利中心</t>
  </si>
  <si>
    <t>龙胜各族自治县水利项目</t>
  </si>
  <si>
    <t>龙胜各族自治县公共体育场标准田径跑道和足球场项目（调减400万）</t>
  </si>
  <si>
    <t>公安局</t>
  </si>
  <si>
    <t>乡村振兴产业发展基础设施公共服务能力提升三年攻坚行动方案建设项目</t>
  </si>
  <si>
    <t>桂林市龙胜各族自治县综合博物馆建设项目</t>
  </si>
  <si>
    <t>龙胜各族自治县“三项工程”补助资金项目</t>
  </si>
  <si>
    <t>龙胜镇</t>
  </si>
  <si>
    <t>龙胜镇高速路口双洞排水工程</t>
  </si>
  <si>
    <t>瓢里镇</t>
  </si>
  <si>
    <t>龙胜县瓢里镇六漫村乡村旅游基础设施建设项目</t>
  </si>
  <si>
    <t>桂三高速公路龙胜县城段出口连接公路（金结小学至高速路口）绿化工程</t>
  </si>
  <si>
    <t>桂林市龙胜各族自治县移民小学（龙胜镇第二小学）教师周转宿舍工程项目</t>
  </si>
  <si>
    <t>江底乡</t>
  </si>
  <si>
    <t>龙胜各族自治县江底乡集镇基础设施项目</t>
  </si>
  <si>
    <t>桂三高速公路龙胜县城段出口连接公路金结村和双洞村绿化工程</t>
  </si>
  <si>
    <t>四、</t>
  </si>
  <si>
    <t>新增专项债券安排资金小计</t>
  </si>
  <si>
    <t>马塘至上大塘通村道路工程预算费、大循环路（泗水至潘内段）道路建设项目测绘、 龙胜县生态旅游扶贫大环线瓢里至平等（野牛坳）公路改建工程土地测绘、龙胜县龙脊大道道路照明工程监理服务、龙胜县龙脊大道道路照明灯电缆保护管采购安装工程监理服务、龙胜县民族风雨桥桥梁整治工程监理服务</t>
  </si>
  <si>
    <t>县教育局</t>
  </si>
  <si>
    <t>龙胜镇第二小学科技楼项目</t>
  </si>
  <si>
    <t>龙胜中学食堂楼重建</t>
  </si>
  <si>
    <t>瓢里小学教师周转房</t>
  </si>
  <si>
    <t>县市容管理服务中心</t>
  </si>
  <si>
    <t>2022年零星工程</t>
  </si>
  <si>
    <t>龙脊大道塌方清理工程</t>
  </si>
  <si>
    <t>龙胜县东园二路南门村委段道路改造工程</t>
  </si>
  <si>
    <t>县城街道水泥路伸缩缝沥青灌缝工程-北岸</t>
  </si>
  <si>
    <t>市政排水沟（县医院段）维修工程</t>
  </si>
  <si>
    <t>2023年市政零星维修工程</t>
  </si>
  <si>
    <t>桑江北北区管道敷设工程</t>
  </si>
  <si>
    <t>龙胜县城污水处理厂应急提标改造项目</t>
  </si>
  <si>
    <t>庆新路、体育路、长田路雨污混流检测费</t>
  </si>
  <si>
    <t>片区垃圾处理中心瓢里思陇废点</t>
  </si>
  <si>
    <t>2023年春节氛围营造</t>
  </si>
  <si>
    <t>2022年国庆氛围营造</t>
  </si>
  <si>
    <t>三门镇花坪村天平山至自然保护区水泥路面改造工程</t>
  </si>
  <si>
    <t>苗园路、东园路改水管工程</t>
  </si>
  <si>
    <t>龙胜各族自治县龙脊大道新区夜景灯光亮化工程</t>
  </si>
  <si>
    <t>县乐江镇人民政府</t>
  </si>
  <si>
    <t>乐江镇江口村建设长征红色文化旅游区场地铺装项目</t>
  </si>
  <si>
    <t>县国投公司</t>
  </si>
  <si>
    <t>龙胜各族自治县人民武装部整体搬迁项目</t>
  </si>
  <si>
    <t>县兴龙城市投资有限公司</t>
  </si>
  <si>
    <t>龙胜各族自治县上塘标准厂房基础配套设施（山上引水工程）</t>
  </si>
  <si>
    <t>龙胜县老乡家园扶贫移民搬迁工程安置楼地面自流平工程项目</t>
  </si>
  <si>
    <t>龙胜县老乡家园扶贫移民搬迁工程安置楼公共部分内墙及天棚乳胶漆工程</t>
  </si>
  <si>
    <t>龙胜各族自治县龙脊大道园区市政设施零星工程</t>
  </si>
  <si>
    <t>三门镇垃圾处理中心</t>
  </si>
  <si>
    <t>伟江乡垃圾处理中心</t>
  </si>
  <si>
    <t>桂三高速龙胜县城出口路段项目</t>
  </si>
  <si>
    <t>龙胜龙脊风景名胜区大循环公路工程（二期二龙桥至大寨）电力改签线路工程</t>
  </si>
  <si>
    <t>县林业局</t>
  </si>
  <si>
    <t>龙胜各族牍治县平等镇林业工作站标准化建设项目</t>
  </si>
  <si>
    <t>县残疾人联合会</t>
  </si>
  <si>
    <t>龙胜各族自治县残疾人联合会1#托养中心工程</t>
  </si>
  <si>
    <t>老城区市政基础设施建设项目（桂龙路改造工程）</t>
  </si>
  <si>
    <t>龙胜各族自治县公共服务基础设施建设项目（北部湾保险）</t>
  </si>
  <si>
    <t>附件7</t>
  </si>
  <si>
    <t>龙胜各族自治县2023年预备费使用情况表（草案）</t>
  </si>
  <si>
    <t>单位名称</t>
  </si>
  <si>
    <t>拨款内容</t>
  </si>
  <si>
    <t xml:space="preserve"> 金额 </t>
  </si>
  <si>
    <t>合   计</t>
  </si>
  <si>
    <t>县委办</t>
  </si>
  <si>
    <t>2023年追加党委值班视频点名会议系统经费</t>
  </si>
  <si>
    <t>县机关事务管理服务中心</t>
  </si>
  <si>
    <t>2023年追加老县委大院新建围墙道闸工程项目资金</t>
  </si>
  <si>
    <t>2023年追加2021年县“两会”物资购置经费</t>
  </si>
  <si>
    <t>2023年追加军事日活动服装经费</t>
  </si>
  <si>
    <t>2023年追加机关事务局食堂经费</t>
  </si>
  <si>
    <t>2023年追加老县委交流干部住宿楼及机关办公所维修资金</t>
  </si>
  <si>
    <t>2023年追加70周年县庆住宿费用</t>
  </si>
  <si>
    <t>2023年追加全县领导干部通讯录印制经费</t>
  </si>
  <si>
    <t>2023年追加县委县政府四楼会议室电信信号视频会议项目费用</t>
  </si>
  <si>
    <t>2023年追加机关事务局租车费</t>
  </si>
  <si>
    <t>县机要保密办公室</t>
  </si>
  <si>
    <t>2023年追加购买保密计算机检测软件和涉密文件清除软件经费</t>
  </si>
  <si>
    <t>县妇女联合会</t>
  </si>
  <si>
    <t>2023年追加2023年县妇联换届选举工作经费</t>
  </si>
  <si>
    <t>县人民政府办公室</t>
  </si>
  <si>
    <t>2023年追加政府办工作经费</t>
  </si>
  <si>
    <t>2023年追加非道路移动机械污染排放监督抽查专项联合执法工作经费</t>
  </si>
  <si>
    <t>2023年追加生态环境保护辅助执法人员工作经费</t>
  </si>
  <si>
    <t>2023年追加“党政同责、一岗双责”生态环境保护目标责任保证金</t>
  </si>
  <si>
    <t>县人民代表大会常务委员会办公室</t>
  </si>
  <si>
    <t>采购桂湘黔三省（区）六县人大常委会基层立法联系点工作区域协同联席会议经费</t>
  </si>
  <si>
    <t>中国共产党县委员会组织部</t>
  </si>
  <si>
    <t>2023年追加学习贯彻习近平新时代中国特色社会主义思想主题教育工作经费</t>
  </si>
  <si>
    <t>县组织部</t>
  </si>
  <si>
    <t>2023年追加学习贯彻习近平新时代中国特色社会主义思想主题教育启动经费</t>
  </si>
  <si>
    <t>2023年追加老干部迎新春茶话会经费</t>
  </si>
  <si>
    <t>县看守所</t>
  </si>
  <si>
    <t>2023年追加武警中队安防设施经费</t>
  </si>
  <si>
    <t>2023年追加武警中队执勤领域设施经费</t>
  </si>
  <si>
    <t>中国共产党县纪律检查委员会</t>
  </si>
  <si>
    <t>2023年追加县纪委巡查经费</t>
  </si>
  <si>
    <t>县统计局</t>
  </si>
  <si>
    <t>2023年追加县级统计协管员劳动报酬补助</t>
  </si>
  <si>
    <t>2023年追加增拨住户调查工作经费</t>
  </si>
  <si>
    <t>2023年追加龙胜县第五次全国经济普查经费</t>
  </si>
  <si>
    <t>县民族宗教事务局</t>
  </si>
  <si>
    <t>2023年追加民宗局参加隆林各族自治县县庆礼金</t>
  </si>
  <si>
    <t>2023年追加拉麻生活垃圾卫生填埋封场前期经费和运营经费</t>
  </si>
  <si>
    <t>县人民武装部</t>
  </si>
  <si>
    <t>2023年追加县人武部民兵训练补助、伙食等经费</t>
  </si>
  <si>
    <t>县委员会机构编制委员会办公室</t>
  </si>
  <si>
    <t>2023年追加县委编办专用电脑采购资金</t>
  </si>
  <si>
    <t>县乡村振兴局</t>
  </si>
  <si>
    <t>2023年追加粤桂办相关工作经费（公务接待费）</t>
  </si>
  <si>
    <t>2023年追加粤桂办相关工作经费（差旅费）</t>
  </si>
  <si>
    <t>2023年追加粤桂办相关工作经费（办公费）</t>
  </si>
  <si>
    <t>2023年追加2023年巩固脱贫成果后评估县级交叉考核经费（其他交通费用）</t>
  </si>
  <si>
    <t>2023年追加2023年巩固脱贫成果后评估县级交叉考核经费（办公费）</t>
  </si>
  <si>
    <t>2023年追加2023年巩固脱贫成果后评估县级交叉考核经费（差旅费）</t>
  </si>
  <si>
    <t>县文化广电体育和旅游局</t>
  </si>
  <si>
    <t>2023年追加2021年梯田文化节经费</t>
  </si>
  <si>
    <t>县科学技术协会</t>
  </si>
  <si>
    <t>2023年追加老科协2023年度工作经费</t>
  </si>
  <si>
    <t>县市场监督管理局</t>
  </si>
  <si>
    <t>2023年追加新开办企业印章刻制费用结算</t>
  </si>
  <si>
    <t>县退役军人事务局</t>
  </si>
  <si>
    <t>2023年追加烈士亲属赴广西边境地区烈士陵园开展祭扫活动经费</t>
  </si>
  <si>
    <t>县龙胜镇人民政府</t>
  </si>
  <si>
    <t>2023年追加老乡家园集中安置点2023年度部分物业费等费用</t>
  </si>
  <si>
    <t>2023年追加人民银行桂林分行2023年业务经费</t>
  </si>
  <si>
    <t>2023年追加欠缴兑付服务费、发行费、登记服务费、评审费</t>
  </si>
  <si>
    <t>2023年追加2023年度一般债券利息（11-12月）</t>
  </si>
</sst>
</file>

<file path=xl/styles.xml><?xml version="1.0" encoding="utf-8"?>
<styleSheet xmlns="http://schemas.openxmlformats.org/spreadsheetml/2006/main" xmlns:mc="http://schemas.openxmlformats.org/markup-compatibility/2006" xmlns:xr9="http://schemas.microsoft.com/office/spreadsheetml/2016/revision9" mc:Ignorable="xr9">
  <numFmts count="1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0.00_);\(#,##0.00\)"/>
    <numFmt numFmtId="179" formatCode="#,##0.######"/>
    <numFmt numFmtId="180" formatCode="0.00_ "/>
    <numFmt numFmtId="181" formatCode="0.0000_ "/>
    <numFmt numFmtId="182" formatCode="0_ "/>
    <numFmt numFmtId="183" formatCode="#,##0_ "/>
    <numFmt numFmtId="184" formatCode="_ * #,##0_ ;_ * \-#,##0_ ;_ * &quot;-&quot;??_ ;_ @_ "/>
    <numFmt numFmtId="185" formatCode="#,##0.00_);[Red]\(#,##0.00\)"/>
    <numFmt numFmtId="186" formatCode="#,##0_);[Red]\(#,##0\)"/>
  </numFmts>
  <fonts count="57">
    <font>
      <sz val="11"/>
      <color theme="1"/>
      <name val="宋体"/>
      <charset val="134"/>
      <scheme val="minor"/>
    </font>
    <font>
      <sz val="12"/>
      <color theme="1"/>
      <name val="宋体"/>
      <charset val="134"/>
    </font>
    <font>
      <sz val="16"/>
      <color theme="1"/>
      <name val="黑体"/>
      <charset val="134"/>
    </font>
    <font>
      <sz val="11"/>
      <color theme="1"/>
      <name val="仿宋"/>
      <charset val="134"/>
    </font>
    <font>
      <sz val="18"/>
      <color theme="1"/>
      <name val="方正小标宋_GBK"/>
      <charset val="134"/>
    </font>
    <font>
      <sz val="12"/>
      <color theme="1"/>
      <name val="宋体"/>
      <charset val="134"/>
      <scheme val="minor"/>
    </font>
    <font>
      <sz val="12"/>
      <name val="宋体"/>
      <charset val="134"/>
      <scheme val="minor"/>
    </font>
    <font>
      <b/>
      <sz val="11"/>
      <color theme="1"/>
      <name val="宋体"/>
      <charset val="134"/>
      <scheme val="minor"/>
    </font>
    <font>
      <b/>
      <sz val="12"/>
      <color theme="1"/>
      <name val="宋体"/>
      <charset val="134"/>
      <scheme val="minor"/>
    </font>
    <font>
      <b/>
      <sz val="12"/>
      <color indexed="8"/>
      <name val="宋体"/>
      <charset val="134"/>
    </font>
    <font>
      <b/>
      <sz val="12"/>
      <name val="宋体"/>
      <charset val="134"/>
    </font>
    <font>
      <sz val="12"/>
      <name val="宋体"/>
      <charset val="134"/>
    </font>
    <font>
      <sz val="20"/>
      <name val="方正小标宋_GBK"/>
      <charset val="134"/>
    </font>
    <font>
      <b/>
      <sz val="12"/>
      <color theme="1"/>
      <name val="宋体"/>
      <charset val="134"/>
    </font>
    <font>
      <sz val="12"/>
      <color indexed="8"/>
      <name val="宋体"/>
      <charset val="134"/>
    </font>
    <font>
      <sz val="10"/>
      <color indexed="8"/>
      <name val="Arial"/>
      <charset val="0"/>
    </font>
    <font>
      <sz val="12"/>
      <color indexed="8"/>
      <name val="Arial"/>
      <charset val="0"/>
    </font>
    <font>
      <sz val="16"/>
      <color rgb="FF000000"/>
      <name val="黑体"/>
      <charset val="0"/>
    </font>
    <font>
      <sz val="20"/>
      <color indexed="8"/>
      <name val="方正小标宋_GBK"/>
      <charset val="134"/>
    </font>
    <font>
      <b/>
      <sz val="12"/>
      <color indexed="8"/>
      <name val="宋体"/>
      <charset val="134"/>
      <scheme val="minor"/>
    </font>
    <font>
      <b/>
      <sz val="12"/>
      <color indexed="8"/>
      <name val="宋体"/>
      <charset val="0"/>
      <scheme val="minor"/>
    </font>
    <font>
      <sz val="12"/>
      <color indexed="8"/>
      <name val="宋体"/>
      <charset val="0"/>
      <scheme val="minor"/>
    </font>
    <font>
      <sz val="12"/>
      <color rgb="FF000000"/>
      <name val="宋体"/>
      <charset val="134"/>
    </font>
    <font>
      <sz val="16"/>
      <name val="黑体"/>
      <charset val="134"/>
    </font>
    <font>
      <sz val="11"/>
      <name val="宋体"/>
      <charset val="134"/>
      <scheme val="minor"/>
    </font>
    <font>
      <b/>
      <sz val="12"/>
      <name val="宋体"/>
      <charset val="134"/>
      <scheme val="minor"/>
    </font>
    <font>
      <b/>
      <sz val="16"/>
      <color theme="1"/>
      <name val="黑体"/>
      <charset val="134"/>
    </font>
    <font>
      <b/>
      <sz val="13"/>
      <name val="宋体"/>
      <charset val="134"/>
      <scheme val="minor"/>
    </font>
    <font>
      <b/>
      <sz val="13"/>
      <color theme="1"/>
      <name val="宋体"/>
      <charset val="134"/>
      <scheme val="minor"/>
    </font>
    <font>
      <b/>
      <sz val="11"/>
      <name val="宋体"/>
      <charset val="134"/>
    </font>
    <font>
      <b/>
      <sz val="11"/>
      <color theme="1"/>
      <name val="宋体"/>
      <charset val="134"/>
    </font>
    <font>
      <sz val="12"/>
      <name val="宋体"/>
      <charset val="0"/>
      <scheme val="minor"/>
    </font>
    <font>
      <sz val="28"/>
      <name val="方正小标宋_GBK"/>
      <charset val="134"/>
    </font>
    <font>
      <sz val="12"/>
      <name val="Times New Roman"/>
      <charset val="0"/>
    </font>
    <font>
      <sz val="1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0"/>
    </font>
    <font>
      <b/>
      <sz val="9"/>
      <name val="宋体"/>
      <charset val="134"/>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8"/>
      </left>
      <right style="thin">
        <color indexed="8"/>
      </right>
      <top/>
      <bottom style="medium">
        <color indexed="8"/>
      </bottom>
      <diagonal/>
    </border>
    <border>
      <left style="thin">
        <color auto="1"/>
      </left>
      <right style="thin">
        <color auto="1"/>
      </right>
      <top style="thin">
        <color auto="1"/>
      </top>
      <bottom style="medium">
        <color auto="1"/>
      </bottom>
      <diagonal/>
    </border>
    <border>
      <left/>
      <right style="thin">
        <color indexed="8"/>
      </right>
      <top/>
      <bottom style="medium">
        <color indexed="8"/>
      </bottom>
      <diagonal/>
    </border>
    <border>
      <left/>
      <right style="medium">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0" fillId="3" borderId="18"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19" applyNumberFormat="0" applyFill="0" applyAlignment="0" applyProtection="0">
      <alignment vertical="center"/>
    </xf>
    <xf numFmtId="0" fontId="41" fillId="0" borderId="19" applyNumberFormat="0" applyFill="0" applyAlignment="0" applyProtection="0">
      <alignment vertical="center"/>
    </xf>
    <xf numFmtId="0" fontId="42" fillId="0" borderId="20" applyNumberFormat="0" applyFill="0" applyAlignment="0" applyProtection="0">
      <alignment vertical="center"/>
    </xf>
    <xf numFmtId="0" fontId="42" fillId="0" borderId="0" applyNumberFormat="0" applyFill="0" applyBorder="0" applyAlignment="0" applyProtection="0">
      <alignment vertical="center"/>
    </xf>
    <xf numFmtId="0" fontId="43" fillId="4" borderId="21" applyNumberFormat="0" applyAlignment="0" applyProtection="0">
      <alignment vertical="center"/>
    </xf>
    <xf numFmtId="0" fontId="44" fillId="5" borderId="22" applyNumberFormat="0" applyAlignment="0" applyProtection="0">
      <alignment vertical="center"/>
    </xf>
    <xf numFmtId="0" fontId="45" fillId="5" borderId="21" applyNumberFormat="0" applyAlignment="0" applyProtection="0">
      <alignment vertical="center"/>
    </xf>
    <xf numFmtId="0" fontId="46" fillId="6" borderId="23" applyNumberFormat="0" applyAlignment="0" applyProtection="0">
      <alignment vertical="center"/>
    </xf>
    <xf numFmtId="0" fontId="47" fillId="0" borderId="24" applyNumberFormat="0" applyFill="0" applyAlignment="0" applyProtection="0">
      <alignment vertical="center"/>
    </xf>
    <xf numFmtId="0" fontId="48" fillId="0" borderId="25" applyNumberFormat="0" applyFill="0" applyAlignment="0" applyProtection="0">
      <alignment vertical="center"/>
    </xf>
    <xf numFmtId="0" fontId="49" fillId="7" borderId="0" applyNumberFormat="0" applyBorder="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53" fillId="11" borderId="0" applyNumberFormat="0" applyBorder="0" applyAlignment="0" applyProtection="0">
      <alignment vertical="center"/>
    </xf>
    <xf numFmtId="0" fontId="53" fillId="12"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3" fillId="15" borderId="0" applyNumberFormat="0" applyBorder="0" applyAlignment="0" applyProtection="0">
      <alignment vertical="center"/>
    </xf>
    <xf numFmtId="0" fontId="53" fillId="16" borderId="0" applyNumberFormat="0" applyBorder="0" applyAlignment="0" applyProtection="0">
      <alignment vertical="center"/>
    </xf>
    <xf numFmtId="0" fontId="52" fillId="17" borderId="0" applyNumberFormat="0" applyBorder="0" applyAlignment="0" applyProtection="0">
      <alignment vertical="center"/>
    </xf>
    <xf numFmtId="0" fontId="52" fillId="18" borderId="0" applyNumberFormat="0" applyBorder="0" applyAlignment="0" applyProtection="0">
      <alignment vertical="center"/>
    </xf>
    <xf numFmtId="0" fontId="53" fillId="19" borderId="0" applyNumberFormat="0" applyBorder="0" applyAlignment="0" applyProtection="0">
      <alignment vertical="center"/>
    </xf>
    <xf numFmtId="0" fontId="53" fillId="20" borderId="0" applyNumberFormat="0" applyBorder="0" applyAlignment="0" applyProtection="0">
      <alignment vertical="center"/>
    </xf>
    <xf numFmtId="0" fontId="52" fillId="21" borderId="0" applyNumberFormat="0" applyBorder="0" applyAlignment="0" applyProtection="0">
      <alignment vertical="center"/>
    </xf>
    <xf numFmtId="0" fontId="52" fillId="22" borderId="0" applyNumberFormat="0" applyBorder="0" applyAlignment="0" applyProtection="0">
      <alignment vertical="center"/>
    </xf>
    <xf numFmtId="0" fontId="53" fillId="23" borderId="0" applyNumberFormat="0" applyBorder="0" applyAlignment="0" applyProtection="0">
      <alignment vertical="center"/>
    </xf>
    <xf numFmtId="0" fontId="53"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3" fillId="27" borderId="0" applyNumberFormat="0" applyBorder="0" applyAlignment="0" applyProtection="0">
      <alignment vertical="center"/>
    </xf>
    <xf numFmtId="0" fontId="53" fillId="28" borderId="0" applyNumberFormat="0" applyBorder="0" applyAlignment="0" applyProtection="0">
      <alignment vertical="center"/>
    </xf>
    <xf numFmtId="0" fontId="52" fillId="29" borderId="0" applyNumberFormat="0" applyBorder="0" applyAlignment="0" applyProtection="0">
      <alignment vertical="center"/>
    </xf>
    <xf numFmtId="0" fontId="52" fillId="30" borderId="0" applyNumberFormat="0" applyBorder="0" applyAlignment="0" applyProtection="0">
      <alignment vertical="center"/>
    </xf>
    <xf numFmtId="0" fontId="53" fillId="31" borderId="0" applyNumberFormat="0" applyBorder="0" applyAlignment="0" applyProtection="0">
      <alignment vertical="center"/>
    </xf>
    <xf numFmtId="0" fontId="53" fillId="32" borderId="0" applyNumberFormat="0" applyBorder="0" applyAlignment="0" applyProtection="0">
      <alignment vertical="center"/>
    </xf>
    <xf numFmtId="0" fontId="52" fillId="33" borderId="0" applyNumberFormat="0" applyBorder="0" applyAlignment="0" applyProtection="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43" fontId="11" fillId="0" borderId="0" applyFont="0" applyFill="0" applyBorder="0" applyAlignment="0" applyProtection="0"/>
    <xf numFmtId="0" fontId="11" fillId="0" borderId="0">
      <alignment vertical="center"/>
    </xf>
    <xf numFmtId="0" fontId="11" fillId="0" borderId="0"/>
    <xf numFmtId="0" fontId="11" fillId="0" borderId="0">
      <alignment vertical="center"/>
    </xf>
    <xf numFmtId="0" fontId="11" fillId="0" borderId="0"/>
    <xf numFmtId="0" fontId="33" fillId="0" borderId="0"/>
  </cellStyleXfs>
  <cellXfs count="235">
    <xf numFmtId="0" fontId="0" fillId="0" borderId="0" xfId="0">
      <alignment vertical="center"/>
    </xf>
    <xf numFmtId="0" fontId="1" fillId="0" borderId="0" xfId="0" applyFont="1" applyFill="1">
      <alignment vertical="center"/>
    </xf>
    <xf numFmtId="0" fontId="0" fillId="0" borderId="0" xfId="0" applyFill="1" applyAlignment="1">
      <alignment horizontal="center" vertical="center"/>
    </xf>
    <xf numFmtId="0" fontId="0" fillId="0" borderId="0" xfId="0" applyFill="1">
      <alignment vertical="center"/>
    </xf>
    <xf numFmtId="176" fontId="0" fillId="0" borderId="0" xfId="0" applyNumberForma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vertical="center" wrapText="1"/>
    </xf>
    <xf numFmtId="176" fontId="3" fillId="0" borderId="0" xfId="0" applyNumberFormat="1" applyFont="1" applyFill="1" applyAlignment="1">
      <alignment horizontal="center" vertical="center" wrapText="1"/>
    </xf>
    <xf numFmtId="0" fontId="4" fillId="0" borderId="0" xfId="0" applyFont="1" applyFill="1" applyAlignment="1">
      <alignment horizontal="center" vertical="center" wrapText="1"/>
    </xf>
    <xf numFmtId="176" fontId="4" fillId="0" borderId="0" xfId="0" applyNumberFormat="1" applyFont="1" applyFill="1" applyAlignment="1">
      <alignment horizontal="center" vertical="center" wrapText="1"/>
    </xf>
    <xf numFmtId="0" fontId="5" fillId="0" borderId="0" xfId="0" applyFont="1" applyFill="1" applyAlignment="1">
      <alignment horizontal="left" vertical="center" wrapText="1"/>
    </xf>
    <xf numFmtId="177" fontId="6" fillId="0" borderId="0" xfId="0" applyNumberFormat="1" applyFont="1" applyFill="1" applyBorder="1" applyAlignment="1">
      <alignment horizontal="center" vertical="center" wrapText="1"/>
    </xf>
    <xf numFmtId="176" fontId="5" fillId="0" borderId="0" xfId="0" applyNumberFormat="1" applyFont="1" applyFill="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0" fontId="9" fillId="0" borderId="1" xfId="0" applyFont="1" applyFill="1" applyBorder="1" applyAlignment="1">
      <alignment horizontal="left" vertical="center"/>
    </xf>
    <xf numFmtId="0" fontId="10" fillId="0" borderId="1" xfId="0" applyFont="1" applyFill="1" applyBorder="1" applyAlignment="1">
      <alignment horizontal="center" vertical="center"/>
    </xf>
    <xf numFmtId="176" fontId="10" fillId="0" borderId="1" xfId="0" applyNumberFormat="1" applyFont="1" applyFill="1" applyBorder="1" applyAlignment="1">
      <alignment horizontal="center"/>
    </xf>
    <xf numFmtId="0" fontId="1"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176" fontId="11" fillId="0" borderId="1" xfId="0" applyNumberFormat="1" applyFont="1" applyFill="1" applyBorder="1" applyAlignment="1">
      <alignment horizontal="center"/>
    </xf>
    <xf numFmtId="176" fontId="11" fillId="0"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xf numFmtId="0" fontId="3" fillId="0" borderId="0" xfId="0" applyFont="1" applyFill="1">
      <alignment vertical="center"/>
    </xf>
    <xf numFmtId="176" fontId="3" fillId="0" borderId="0" xfId="0" applyNumberFormat="1" applyFont="1" applyFill="1" applyAlignment="1">
      <alignment horizontal="center" vertical="center"/>
    </xf>
    <xf numFmtId="0" fontId="0" fillId="0" borderId="0" xfId="0" applyFill="1" applyAlignment="1">
      <alignment horizontal="right" vertical="center"/>
    </xf>
    <xf numFmtId="0" fontId="2" fillId="0" borderId="0" xfId="0" applyFont="1" applyFill="1">
      <alignment vertical="center"/>
    </xf>
    <xf numFmtId="0" fontId="0" fillId="0" borderId="0" xfId="0" applyFill="1" applyAlignment="1">
      <alignment vertical="center" wrapText="1"/>
    </xf>
    <xf numFmtId="0" fontId="12" fillId="0" borderId="0" xfId="0" applyNumberFormat="1" applyFont="1" applyFill="1" applyBorder="1" applyAlignment="1">
      <alignment horizontal="center" vertical="center" wrapText="1"/>
    </xf>
    <xf numFmtId="0" fontId="12" fillId="0" borderId="0" xfId="0" applyNumberFormat="1" applyFont="1" applyFill="1" applyBorder="1" applyAlignment="1">
      <alignment horizontal="right" vertical="center" wrapText="1"/>
    </xf>
    <xf numFmtId="0" fontId="11" fillId="0" borderId="3" xfId="0" applyNumberFormat="1" applyFont="1" applyFill="1" applyBorder="1" applyAlignment="1">
      <alignment horizontal="left" vertical="center" wrapText="1"/>
    </xf>
    <xf numFmtId="177" fontId="11" fillId="0" borderId="3" xfId="0" applyNumberFormat="1" applyFont="1" applyFill="1" applyBorder="1" applyAlignment="1">
      <alignment horizontal="center" vertical="center" wrapText="1"/>
    </xf>
    <xf numFmtId="0" fontId="11" fillId="0" borderId="3"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178" fontId="8" fillId="0" borderId="4" xfId="0" applyNumberFormat="1" applyFont="1" applyFill="1" applyBorder="1" applyAlignment="1">
      <alignment horizontal="center" vertical="center" wrapText="1"/>
    </xf>
    <xf numFmtId="176" fontId="13" fillId="0" borderId="4" xfId="0" applyNumberFormat="1" applyFont="1" applyFill="1" applyBorder="1" applyAlignment="1">
      <alignment vertical="center"/>
    </xf>
    <xf numFmtId="0" fontId="13" fillId="0" borderId="4" xfId="49" applyFont="1" applyFill="1" applyBorder="1" applyAlignment="1">
      <alignment horizontal="center" vertical="center" wrapText="1"/>
    </xf>
    <xf numFmtId="0" fontId="1" fillId="0" borderId="4" xfId="0" applyFont="1" applyFill="1" applyBorder="1" applyAlignment="1">
      <alignment horizontal="center" vertical="center" wrapText="1"/>
    </xf>
    <xf numFmtId="0" fontId="11" fillId="0" borderId="4" xfId="49" applyFont="1" applyFill="1" applyBorder="1" applyAlignment="1">
      <alignment horizontal="left" vertical="center" wrapText="1"/>
    </xf>
    <xf numFmtId="0" fontId="11" fillId="0" borderId="4" xfId="0" applyFont="1" applyFill="1" applyBorder="1" applyAlignment="1">
      <alignment horizontal="left" vertical="center" wrapText="1"/>
    </xf>
    <xf numFmtId="176" fontId="11" fillId="0" borderId="4" xfId="53" applyNumberFormat="1" applyFont="1" applyFill="1" applyBorder="1" applyAlignment="1">
      <alignment horizontal="right" vertical="center" wrapText="1"/>
    </xf>
    <xf numFmtId="176" fontId="1" fillId="0" borderId="4" xfId="0" applyNumberFormat="1" applyFont="1" applyFill="1" applyBorder="1" applyAlignment="1">
      <alignment horizontal="right" vertical="center"/>
    </xf>
    <xf numFmtId="179" fontId="11" fillId="0" borderId="4" xfId="0" applyNumberFormat="1" applyFont="1" applyFill="1" applyBorder="1" applyAlignment="1">
      <alignment horizontal="left" vertical="center" wrapText="1"/>
    </xf>
    <xf numFmtId="180" fontId="1" fillId="0" borderId="5" xfId="0" applyNumberFormat="1" applyFont="1" applyFill="1" applyBorder="1" applyAlignment="1">
      <alignment horizontal="right" vertical="center" wrapText="1"/>
    </xf>
    <xf numFmtId="181" fontId="1" fillId="0" borderId="5" xfId="0" applyNumberFormat="1" applyFont="1" applyFill="1" applyBorder="1" applyAlignment="1">
      <alignment horizontal="right" vertical="center" wrapText="1"/>
    </xf>
    <xf numFmtId="182" fontId="1" fillId="0" borderId="5" xfId="0" applyNumberFormat="1" applyFont="1" applyFill="1" applyBorder="1" applyAlignment="1">
      <alignment horizontal="right" vertical="center" wrapText="1"/>
    </xf>
    <xf numFmtId="0" fontId="13" fillId="0" borderId="4" xfId="0" applyFont="1" applyFill="1" applyBorder="1" applyAlignment="1">
      <alignment horizontal="center" vertical="center" wrapText="1"/>
    </xf>
    <xf numFmtId="0" fontId="13" fillId="0" borderId="4" xfId="0" applyFont="1" applyFill="1" applyBorder="1" applyAlignment="1">
      <alignment horizontal="left" vertical="center"/>
    </xf>
    <xf numFmtId="176" fontId="10" fillId="0" borderId="4" xfId="51" applyNumberFormat="1" applyFont="1" applyFill="1" applyBorder="1" applyAlignment="1">
      <alignment horizontal="center" vertical="center" wrapText="1"/>
    </xf>
    <xf numFmtId="176" fontId="9" fillId="0" borderId="4" xfId="0" applyNumberFormat="1" applyFont="1" applyFill="1" applyBorder="1" applyAlignment="1">
      <alignment horizontal="right" vertical="center"/>
    </xf>
    <xf numFmtId="0" fontId="11" fillId="0" borderId="4" xfId="0" applyFont="1" applyFill="1" applyBorder="1" applyAlignment="1">
      <alignment horizontal="right" vertical="center" wrapText="1"/>
    </xf>
    <xf numFmtId="0" fontId="9" fillId="0" borderId="4" xfId="0" applyFont="1" applyFill="1" applyBorder="1" applyAlignment="1">
      <alignment horizontal="center" vertical="center"/>
    </xf>
    <xf numFmtId="0" fontId="9" fillId="0" borderId="4" xfId="0" applyFont="1" applyFill="1" applyBorder="1" applyAlignment="1">
      <alignment horizontal="left" vertical="center"/>
    </xf>
    <xf numFmtId="0" fontId="14" fillId="0" borderId="4" xfId="0" applyFont="1" applyFill="1" applyBorder="1" applyAlignment="1">
      <alignment horizontal="center" vertical="center"/>
    </xf>
    <xf numFmtId="0" fontId="1" fillId="0" borderId="4" xfId="0" applyFont="1" applyFill="1" applyBorder="1" applyAlignment="1">
      <alignment horizontal="left" vertical="center" wrapText="1"/>
    </xf>
    <xf numFmtId="0" fontId="11" fillId="0" borderId="4" xfId="0" applyFont="1" applyFill="1" applyBorder="1" applyAlignment="1">
      <alignment horizontal="right" vertical="center"/>
    </xf>
    <xf numFmtId="0" fontId="1" fillId="0" borderId="4" xfId="0" applyFont="1" applyFill="1" applyBorder="1" applyAlignment="1">
      <alignment horizontal="right" vertical="center"/>
    </xf>
    <xf numFmtId="0" fontId="15" fillId="0" borderId="0" xfId="0" applyFont="1" applyFill="1" applyBorder="1" applyAlignment="1"/>
    <xf numFmtId="0" fontId="16" fillId="0" borderId="0" xfId="0" applyFont="1" applyFill="1" applyBorder="1" applyAlignment="1"/>
    <xf numFmtId="3" fontId="15" fillId="0" borderId="0" xfId="0" applyNumberFormat="1" applyFont="1" applyFill="1" applyBorder="1" applyAlignment="1"/>
    <xf numFmtId="0" fontId="17" fillId="0" borderId="0" xfId="0" applyFont="1" applyFill="1" applyBorder="1" applyAlignment="1">
      <alignment vertical="center"/>
    </xf>
    <xf numFmtId="0" fontId="15" fillId="0" borderId="0" xfId="0" applyFont="1" applyFill="1" applyBorder="1" applyAlignment="1">
      <alignment vertical="center"/>
    </xf>
    <xf numFmtId="0" fontId="18" fillId="0" borderId="0" xfId="0" applyFont="1" applyFill="1" applyBorder="1" applyAlignment="1">
      <alignment horizontal="center" vertical="center"/>
    </xf>
    <xf numFmtId="0" fontId="14" fillId="0" borderId="0" xfId="0" applyFont="1" applyFill="1" applyBorder="1" applyAlignment="1">
      <alignment vertical="center"/>
    </xf>
    <xf numFmtId="0" fontId="16" fillId="0" borderId="0" xfId="0" applyFont="1" applyFill="1" applyBorder="1" applyAlignment="1">
      <alignment vertical="center"/>
    </xf>
    <xf numFmtId="49" fontId="14" fillId="0" borderId="0" xfId="0" applyNumberFormat="1" applyFont="1" applyFill="1" applyBorder="1" applyAlignment="1">
      <alignment vertical="center"/>
    </xf>
    <xf numFmtId="0" fontId="14" fillId="0" borderId="0" xfId="0" applyFont="1" applyFill="1" applyBorder="1" applyAlignment="1">
      <alignment horizontal="center" vertical="center"/>
    </xf>
    <xf numFmtId="0" fontId="19" fillId="0" borderId="6"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20" fillId="0" borderId="4" xfId="0" applyFont="1" applyFill="1" applyBorder="1" applyAlignment="1">
      <alignment horizontal="center" vertical="center"/>
    </xf>
    <xf numFmtId="0" fontId="19" fillId="0" borderId="4" xfId="0" applyFont="1" applyFill="1" applyBorder="1" applyAlignment="1">
      <alignment horizontal="center" vertical="center"/>
    </xf>
    <xf numFmtId="0" fontId="21" fillId="0" borderId="4" xfId="0" applyFont="1" applyFill="1" applyBorder="1" applyAlignment="1">
      <alignment horizontal="left" vertical="center"/>
    </xf>
    <xf numFmtId="0" fontId="21" fillId="0" borderId="4" xfId="0" applyFont="1" applyFill="1" applyBorder="1" applyAlignment="1">
      <alignment horizontal="center" vertical="center"/>
    </xf>
    <xf numFmtId="3" fontId="22" fillId="2" borderId="8" xfId="0" applyNumberFormat="1" applyFont="1" applyFill="1" applyBorder="1" applyAlignment="1">
      <alignment horizontal="right" vertical="center"/>
    </xf>
    <xf numFmtId="3" fontId="22" fillId="2" borderId="9" xfId="0" applyNumberFormat="1" applyFont="1" applyFill="1" applyBorder="1" applyAlignment="1">
      <alignment horizontal="right" vertical="center"/>
    </xf>
    <xf numFmtId="3" fontId="22" fillId="2" borderId="5" xfId="0" applyNumberFormat="1" applyFont="1" applyFill="1" applyBorder="1" applyAlignment="1">
      <alignment horizontal="right" vertical="center"/>
    </xf>
    <xf numFmtId="3" fontId="22" fillId="2" borderId="4" xfId="0" applyNumberFormat="1" applyFont="1" applyFill="1" applyBorder="1" applyAlignment="1">
      <alignment horizontal="right" vertical="center"/>
    </xf>
    <xf numFmtId="0" fontId="21" fillId="0" borderId="4" xfId="0" applyFont="1" applyFill="1" applyBorder="1" applyAlignment="1">
      <alignment horizontal="right" vertical="center"/>
    </xf>
    <xf numFmtId="3" fontId="21" fillId="0" borderId="4" xfId="0" applyNumberFormat="1" applyFont="1" applyFill="1" applyBorder="1" applyAlignment="1">
      <alignment horizontal="right" vertical="center"/>
    </xf>
    <xf numFmtId="0" fontId="20" fillId="0" borderId="10" xfId="0" applyFont="1" applyFill="1" applyBorder="1" applyAlignment="1">
      <alignment horizontal="center" vertical="center"/>
    </xf>
    <xf numFmtId="0" fontId="21" fillId="0" borderId="11" xfId="0" applyFont="1" applyFill="1" applyBorder="1" applyAlignment="1">
      <alignment horizontal="center" vertical="center"/>
    </xf>
    <xf numFmtId="3" fontId="21" fillId="0" borderId="12" xfId="0" applyNumberFormat="1" applyFont="1" applyFill="1" applyBorder="1" applyAlignment="1">
      <alignment horizontal="right" vertical="center"/>
    </xf>
    <xf numFmtId="0" fontId="20" fillId="0" borderId="12" xfId="0" applyFont="1" applyFill="1" applyBorder="1" applyAlignment="1">
      <alignment horizontal="center" vertical="center"/>
    </xf>
    <xf numFmtId="0" fontId="5" fillId="0" borderId="0" xfId="0" applyFont="1" applyFill="1" applyBorder="1" applyAlignment="1">
      <alignment vertical="center"/>
    </xf>
    <xf numFmtId="0" fontId="14" fillId="0" borderId="0" xfId="0" applyFont="1" applyFill="1" applyBorder="1" applyAlignment="1">
      <alignment horizontal="right" vertical="center"/>
    </xf>
    <xf numFmtId="0" fontId="19" fillId="0" borderId="13" xfId="0" applyFont="1" applyFill="1" applyBorder="1" applyAlignment="1">
      <alignment horizontal="center" vertical="center" shrinkToFit="1"/>
    </xf>
    <xf numFmtId="183" fontId="22" fillId="2" borderId="9" xfId="0" applyNumberFormat="1" applyFont="1" applyFill="1" applyBorder="1" applyAlignment="1">
      <alignment horizontal="right" vertical="center"/>
    </xf>
    <xf numFmtId="183" fontId="22" fillId="2" borderId="4" xfId="0" applyNumberFormat="1" applyFont="1" applyFill="1" applyBorder="1" applyAlignment="1">
      <alignment horizontal="right" vertical="center"/>
    </xf>
    <xf numFmtId="183" fontId="21" fillId="0" borderId="4" xfId="0" applyNumberFormat="1" applyFont="1" applyFill="1" applyBorder="1" applyAlignment="1">
      <alignment horizontal="right" vertical="center"/>
    </xf>
    <xf numFmtId="183" fontId="21" fillId="0" borderId="4" xfId="0" applyNumberFormat="1" applyFont="1" applyFill="1" applyBorder="1" applyAlignment="1">
      <alignment horizontal="center" vertical="center"/>
    </xf>
    <xf numFmtId="183" fontId="21" fillId="0" borderId="4" xfId="0" applyNumberFormat="1" applyFont="1" applyFill="1" applyBorder="1" applyAlignment="1">
      <alignment horizontal="left" vertical="center"/>
    </xf>
    <xf numFmtId="0" fontId="21" fillId="0" borderId="12" xfId="0" applyFont="1" applyFill="1" applyBorder="1" applyAlignment="1">
      <alignment horizontal="center" vertical="center"/>
    </xf>
    <xf numFmtId="0" fontId="23" fillId="0" borderId="0" xfId="54" applyFont="1" applyFill="1" applyAlignment="1">
      <alignment vertical="center" wrapText="1"/>
    </xf>
    <xf numFmtId="183" fontId="11" fillId="0" borderId="0" xfId="54" applyNumberFormat="1" applyFont="1" applyFill="1" applyAlignment="1">
      <alignment vertical="center" wrapText="1"/>
    </xf>
    <xf numFmtId="183" fontId="11" fillId="0" borderId="0" xfId="54" applyNumberFormat="1" applyFont="1" applyFill="1" applyAlignment="1">
      <alignment horizontal="right" vertical="center" wrapText="1"/>
    </xf>
    <xf numFmtId="0" fontId="11" fillId="0" borderId="0" xfId="54" applyFont="1" applyFill="1" applyAlignment="1">
      <alignment horizontal="right" vertical="center" wrapText="1"/>
    </xf>
    <xf numFmtId="180" fontId="0" fillId="0" borderId="0" xfId="0" applyNumberFormat="1" applyFill="1">
      <alignment vertical="center"/>
    </xf>
    <xf numFmtId="0" fontId="12" fillId="0" borderId="0" xfId="54" applyFont="1" applyFill="1" applyAlignment="1">
      <alignment horizontal="center" vertical="center" wrapText="1"/>
    </xf>
    <xf numFmtId="183" fontId="12" fillId="0" borderId="0" xfId="54" applyNumberFormat="1" applyFont="1" applyFill="1" applyAlignment="1">
      <alignment horizontal="center" vertical="center" wrapText="1"/>
    </xf>
    <xf numFmtId="180" fontId="12" fillId="0" borderId="0" xfId="54" applyNumberFormat="1" applyFont="1" applyFill="1" applyAlignment="1">
      <alignment horizontal="center" vertical="center" wrapText="1"/>
    </xf>
    <xf numFmtId="0" fontId="6" fillId="0" borderId="3" xfId="54" applyFont="1" applyFill="1" applyBorder="1" applyAlignment="1">
      <alignment vertical="center" wrapText="1"/>
    </xf>
    <xf numFmtId="183" fontId="6" fillId="0" borderId="3" xfId="54" applyNumberFormat="1" applyFont="1" applyFill="1" applyBorder="1" applyAlignment="1">
      <alignment vertical="center" wrapText="1"/>
    </xf>
    <xf numFmtId="183" fontId="24" fillId="0" borderId="3" xfId="54" applyNumberFormat="1" applyFont="1" applyFill="1" applyBorder="1" applyAlignment="1">
      <alignment horizontal="center" vertical="center" wrapText="1"/>
    </xf>
    <xf numFmtId="177" fontId="24" fillId="0" borderId="3" xfId="54" applyNumberFormat="1" applyFont="1" applyFill="1" applyBorder="1" applyAlignment="1">
      <alignment horizontal="center" vertical="center" wrapText="1"/>
    </xf>
    <xf numFmtId="0" fontId="0" fillId="0" borderId="0" xfId="0" applyFont="1" applyFill="1">
      <alignment vertical="center"/>
    </xf>
    <xf numFmtId="183" fontId="11" fillId="0" borderId="3" xfId="0" applyNumberFormat="1" applyFont="1" applyFill="1" applyBorder="1" applyAlignment="1" applyProtection="1">
      <alignment horizontal="center" vertical="center" wrapText="1"/>
    </xf>
    <xf numFmtId="0" fontId="25" fillId="0" borderId="14" xfId="54" applyFont="1" applyFill="1" applyBorder="1" applyAlignment="1">
      <alignment horizontal="center" vertical="center" wrapText="1"/>
    </xf>
    <xf numFmtId="183" fontId="25" fillId="0" borderId="14" xfId="54" applyNumberFormat="1" applyFont="1" applyFill="1" applyBorder="1" applyAlignment="1">
      <alignment horizontal="center" vertical="center" wrapText="1"/>
    </xf>
    <xf numFmtId="0" fontId="7" fillId="0" borderId="14" xfId="0" applyFont="1" applyFill="1" applyBorder="1" applyAlignment="1">
      <alignment horizontal="center" vertical="center" wrapText="1"/>
    </xf>
    <xf numFmtId="180" fontId="7" fillId="0" borderId="14" xfId="0" applyNumberFormat="1" applyFont="1" applyFill="1" applyBorder="1" applyAlignment="1">
      <alignment horizontal="center" vertical="center" wrapText="1"/>
    </xf>
    <xf numFmtId="0" fontId="25" fillId="0" borderId="9" xfId="54" applyFont="1" applyFill="1" applyBorder="1" applyAlignment="1">
      <alignment horizontal="center" vertical="center" wrapText="1"/>
    </xf>
    <xf numFmtId="183" fontId="25" fillId="0" borderId="9" xfId="54" applyNumberFormat="1" applyFont="1" applyFill="1" applyBorder="1" applyAlignment="1">
      <alignment horizontal="center" vertical="center" wrapText="1"/>
    </xf>
    <xf numFmtId="0" fontId="7" fillId="0" borderId="9" xfId="0" applyFont="1" applyFill="1" applyBorder="1" applyAlignment="1">
      <alignment horizontal="center" vertical="center" wrapText="1"/>
    </xf>
    <xf numFmtId="180" fontId="7" fillId="0" borderId="9" xfId="0" applyNumberFormat="1" applyFont="1" applyFill="1" applyBorder="1" applyAlignment="1">
      <alignment horizontal="center" vertical="center" wrapText="1"/>
    </xf>
    <xf numFmtId="0" fontId="25" fillId="0" borderId="4" xfId="54" applyFont="1" applyFill="1" applyBorder="1" applyAlignment="1">
      <alignment vertical="center" wrapText="1"/>
    </xf>
    <xf numFmtId="183" fontId="25" fillId="0" borderId="4" xfId="52" applyNumberFormat="1" applyFont="1" applyFill="1" applyBorder="1" applyAlignment="1">
      <alignment horizontal="right" vertical="center" wrapText="1"/>
    </xf>
    <xf numFmtId="180" fontId="25" fillId="0" borderId="4" xfId="54" applyNumberFormat="1" applyFont="1" applyFill="1" applyBorder="1" applyAlignment="1">
      <alignment horizontal="right" vertical="center" wrapText="1"/>
    </xf>
    <xf numFmtId="180" fontId="0" fillId="0" borderId="4" xfId="0" applyNumberFormat="1" applyFont="1" applyFill="1" applyBorder="1" applyAlignment="1">
      <alignment horizontal="right" vertical="center"/>
    </xf>
    <xf numFmtId="0" fontId="25" fillId="0" borderId="4" xfId="54" applyFont="1" applyFill="1" applyBorder="1" applyAlignment="1">
      <alignment horizontal="left" vertical="center" wrapText="1" indent="1"/>
    </xf>
    <xf numFmtId="183" fontId="6" fillId="0" borderId="4" xfId="54" applyNumberFormat="1" applyFont="1" applyFill="1" applyBorder="1" applyAlignment="1">
      <alignment horizontal="right" vertical="center" wrapText="1"/>
    </xf>
    <xf numFmtId="180" fontId="6" fillId="0" borderId="4" xfId="54" applyNumberFormat="1" applyFont="1" applyFill="1" applyBorder="1" applyAlignment="1">
      <alignment horizontal="right" vertical="center" wrapText="1"/>
    </xf>
    <xf numFmtId="183" fontId="25" fillId="0" borderId="4" xfId="54" applyNumberFormat="1" applyFont="1" applyFill="1" applyBorder="1" applyAlignment="1">
      <alignment horizontal="right" vertical="center" wrapText="1"/>
    </xf>
    <xf numFmtId="183" fontId="25" fillId="0" borderId="14" xfId="54" applyNumberFormat="1" applyFont="1" applyFill="1" applyBorder="1" applyAlignment="1">
      <alignment horizontal="right" vertical="center" wrapText="1"/>
    </xf>
    <xf numFmtId="0" fontId="6" fillId="0" borderId="4" xfId="54" applyFont="1" applyFill="1" applyBorder="1" applyAlignment="1">
      <alignment horizontal="left" vertical="center" wrapText="1" indent="2"/>
    </xf>
    <xf numFmtId="0" fontId="6" fillId="0" borderId="15" xfId="0" applyFont="1" applyFill="1" applyBorder="1" applyAlignment="1">
      <alignment vertical="center"/>
    </xf>
    <xf numFmtId="0" fontId="7" fillId="0" borderId="0" xfId="0" applyFont="1" applyFill="1">
      <alignment vertical="center"/>
    </xf>
    <xf numFmtId="0" fontId="5" fillId="0" borderId="0" xfId="0" applyFont="1" applyFill="1">
      <alignment vertical="center"/>
    </xf>
    <xf numFmtId="183" fontId="5" fillId="0" borderId="0" xfId="0" applyNumberFormat="1" applyFont="1" applyFill="1">
      <alignment vertical="center"/>
    </xf>
    <xf numFmtId="0" fontId="26" fillId="0" borderId="0" xfId="0" applyFont="1" applyFill="1" applyAlignment="1">
      <alignment horizontal="left" vertical="center" wrapText="1"/>
    </xf>
    <xf numFmtId="0" fontId="2" fillId="0" borderId="0" xfId="0" applyFont="1" applyFill="1" applyAlignment="1">
      <alignment horizontal="left" vertical="center" wrapText="1"/>
    </xf>
    <xf numFmtId="183" fontId="11" fillId="0" borderId="0" xfId="0" applyNumberFormat="1" applyFont="1" applyFill="1" applyAlignment="1">
      <alignment vertical="center" wrapText="1"/>
    </xf>
    <xf numFmtId="0" fontId="12" fillId="0" borderId="0" xfId="0" applyNumberFormat="1" applyFont="1" applyFill="1" applyAlignment="1" applyProtection="1">
      <alignment horizontal="center" vertical="center" wrapText="1"/>
    </xf>
    <xf numFmtId="183" fontId="12" fillId="0" borderId="0" xfId="0" applyNumberFormat="1" applyFont="1" applyFill="1" applyAlignment="1" applyProtection="1">
      <alignment horizontal="center" vertical="center" wrapText="1"/>
    </xf>
    <xf numFmtId="0" fontId="1" fillId="0" borderId="0" xfId="0" applyFont="1" applyFill="1" applyAlignment="1">
      <alignment horizontal="left" vertical="center" wrapText="1"/>
    </xf>
    <xf numFmtId="0" fontId="27" fillId="0" borderId="4" xfId="0" applyFont="1" applyFill="1" applyBorder="1" applyAlignment="1">
      <alignment vertical="center" wrapText="1"/>
    </xf>
    <xf numFmtId="0" fontId="25" fillId="0" borderId="4" xfId="0" applyNumberFormat="1" applyFont="1" applyFill="1" applyBorder="1" applyAlignment="1" applyProtection="1">
      <alignment horizontal="center" vertical="center" wrapText="1"/>
    </xf>
    <xf numFmtId="183" fontId="25" fillId="0" borderId="9" xfId="0" applyNumberFormat="1" applyFont="1" applyFill="1" applyBorder="1" applyAlignment="1" applyProtection="1">
      <alignment horizontal="center" vertical="center" wrapText="1"/>
    </xf>
    <xf numFmtId="0" fontId="27" fillId="0" borderId="14" xfId="0" applyFont="1" applyFill="1" applyBorder="1" applyAlignment="1">
      <alignment horizontal="center" vertical="center" wrapText="1"/>
    </xf>
    <xf numFmtId="0" fontId="25" fillId="0" borderId="8" xfId="0" applyNumberFormat="1" applyFont="1" applyFill="1" applyBorder="1" applyAlignment="1" applyProtection="1">
      <alignment horizontal="left" vertical="center" wrapText="1"/>
    </xf>
    <xf numFmtId="183" fontId="25" fillId="0" borderId="9" xfId="0" applyNumberFormat="1" applyFont="1" applyFill="1" applyBorder="1" applyAlignment="1" applyProtection="1">
      <alignment horizontal="right" vertical="center" wrapText="1"/>
    </xf>
    <xf numFmtId="182" fontId="0" fillId="0" borderId="0" xfId="0" applyNumberFormat="1" applyFill="1">
      <alignment vertical="center"/>
    </xf>
    <xf numFmtId="0" fontId="27" fillId="0" borderId="16" xfId="0" applyFont="1" applyFill="1" applyBorder="1" applyAlignment="1">
      <alignment horizontal="center" vertical="center" wrapText="1"/>
    </xf>
    <xf numFmtId="0" fontId="25" fillId="0" borderId="5" xfId="0" applyNumberFormat="1" applyFont="1" applyFill="1" applyBorder="1" applyAlignment="1" applyProtection="1">
      <alignment vertical="center" wrapText="1"/>
    </xf>
    <xf numFmtId="183" fontId="25" fillId="0" borderId="4" xfId="0" applyNumberFormat="1" applyFont="1" applyFill="1" applyBorder="1" applyAlignment="1" applyProtection="1">
      <alignment horizontal="right" vertical="center" wrapText="1"/>
    </xf>
    <xf numFmtId="0" fontId="6" fillId="0" borderId="5" xfId="0" applyNumberFormat="1" applyFont="1" applyFill="1" applyBorder="1" applyAlignment="1" applyProtection="1">
      <alignment vertical="center" wrapText="1"/>
    </xf>
    <xf numFmtId="182" fontId="6" fillId="0" borderId="4" xfId="0" applyNumberFormat="1" applyFont="1" applyFill="1" applyBorder="1" applyAlignment="1">
      <alignment horizontal="right" vertical="center"/>
    </xf>
    <xf numFmtId="183" fontId="6" fillId="0" borderId="4" xfId="0" applyNumberFormat="1" applyFont="1" applyFill="1" applyBorder="1" applyAlignment="1" applyProtection="1">
      <alignment horizontal="right" vertical="center" wrapText="1"/>
    </xf>
    <xf numFmtId="0" fontId="7" fillId="0" borderId="16" xfId="0" applyFont="1" applyFill="1" applyBorder="1">
      <alignment vertical="center"/>
    </xf>
    <xf numFmtId="182" fontId="5" fillId="0" borderId="5" xfId="0" applyNumberFormat="1" applyFont="1" applyFill="1" applyBorder="1">
      <alignment vertical="center"/>
    </xf>
    <xf numFmtId="183" fontId="5" fillId="0" borderId="4" xfId="0" applyNumberFormat="1" applyFont="1" applyFill="1" applyBorder="1">
      <alignment vertical="center"/>
    </xf>
    <xf numFmtId="0" fontId="27" fillId="0" borderId="9" xfId="0" applyFont="1" applyFill="1" applyBorder="1" applyAlignment="1">
      <alignment horizontal="center" vertical="center" wrapText="1"/>
    </xf>
    <xf numFmtId="182" fontId="5" fillId="0" borderId="4" xfId="0" applyNumberFormat="1" applyFont="1" applyFill="1" applyBorder="1">
      <alignment vertical="center"/>
    </xf>
    <xf numFmtId="182" fontId="6" fillId="0" borderId="4" xfId="56" applyNumberFormat="1" applyFont="1" applyFill="1" applyBorder="1" applyAlignment="1">
      <alignment vertical="center"/>
    </xf>
    <xf numFmtId="3" fontId="6" fillId="0" borderId="4" xfId="0" applyNumberFormat="1" applyFont="1" applyFill="1" applyBorder="1" applyAlignment="1" applyProtection="1">
      <alignment vertical="center"/>
    </xf>
    <xf numFmtId="3" fontId="6" fillId="0" borderId="5" xfId="0" applyNumberFormat="1" applyFont="1" applyFill="1" applyBorder="1" applyAlignment="1" applyProtection="1">
      <alignment vertical="center"/>
    </xf>
    <xf numFmtId="0" fontId="6" fillId="0" borderId="5" xfId="0" applyFont="1" applyFill="1" applyBorder="1" applyAlignment="1">
      <alignment vertical="center"/>
    </xf>
    <xf numFmtId="182" fontId="8" fillId="0" borderId="5" xfId="0" applyNumberFormat="1" applyFont="1" applyFill="1" applyBorder="1">
      <alignment vertical="center"/>
    </xf>
    <xf numFmtId="183" fontId="5" fillId="0" borderId="4" xfId="0" applyNumberFormat="1" applyFont="1" applyFill="1" applyBorder="1" applyAlignment="1">
      <alignment horizontal="right" vertical="center"/>
    </xf>
    <xf numFmtId="182" fontId="5" fillId="0" borderId="17" xfId="0" applyNumberFormat="1" applyFont="1" applyFill="1" applyBorder="1">
      <alignment vertical="center"/>
    </xf>
    <xf numFmtId="0" fontId="25" fillId="0" borderId="5" xfId="0" applyNumberFormat="1" applyFont="1" applyFill="1" applyBorder="1" applyAlignment="1" applyProtection="1">
      <alignment horizontal="left" vertical="center" wrapText="1" indent="1"/>
    </xf>
    <xf numFmtId="0" fontId="6" fillId="0" borderId="5" xfId="0" applyNumberFormat="1" applyFont="1" applyFill="1" applyBorder="1" applyAlignment="1" applyProtection="1">
      <alignment horizontal="left" vertical="center" wrapText="1" indent="1"/>
    </xf>
    <xf numFmtId="182" fontId="6" fillId="0" borderId="4" xfId="0" applyNumberFormat="1" applyFont="1" applyFill="1" applyBorder="1">
      <alignment vertical="center"/>
    </xf>
    <xf numFmtId="183" fontId="6" fillId="0" borderId="4" xfId="0" applyNumberFormat="1" applyFont="1" applyFill="1" applyBorder="1" applyAlignment="1">
      <alignment vertical="center"/>
    </xf>
    <xf numFmtId="182" fontId="25" fillId="0" borderId="4" xfId="0" applyNumberFormat="1" applyFont="1" applyFill="1" applyBorder="1">
      <alignment vertical="center"/>
    </xf>
    <xf numFmtId="183" fontId="6" fillId="0" borderId="4" xfId="0" applyNumberFormat="1" applyFont="1" applyFill="1" applyBorder="1">
      <alignment vertical="center"/>
    </xf>
    <xf numFmtId="182" fontId="25" fillId="0" borderId="4" xfId="56" applyNumberFormat="1" applyFont="1" applyFill="1" applyBorder="1" applyAlignment="1">
      <alignment vertical="center"/>
    </xf>
    <xf numFmtId="183" fontId="25" fillId="0" borderId="4" xfId="0" applyNumberFormat="1" applyFont="1" applyFill="1" applyBorder="1">
      <alignment vertical="center"/>
    </xf>
    <xf numFmtId="0" fontId="27" fillId="0" borderId="9" xfId="0" applyFont="1" applyFill="1" applyBorder="1" applyAlignment="1">
      <alignment vertical="center" wrapText="1"/>
    </xf>
    <xf numFmtId="0" fontId="28" fillId="0" borderId="14" xfId="0" applyFont="1" applyFill="1" applyBorder="1" applyAlignment="1">
      <alignment horizontal="center" vertical="center" wrapText="1"/>
    </xf>
    <xf numFmtId="0" fontId="28" fillId="0" borderId="16" xfId="0" applyFont="1" applyFill="1" applyBorder="1" applyAlignment="1">
      <alignment horizontal="center" vertical="center" wrapText="1"/>
    </xf>
    <xf numFmtId="0" fontId="25" fillId="0" borderId="4" xfId="0" applyFont="1" applyFill="1" applyBorder="1" applyAlignment="1">
      <alignment vertical="center" wrapText="1"/>
    </xf>
    <xf numFmtId="183" fontId="25" fillId="0" borderId="4" xfId="0" applyNumberFormat="1" applyFont="1" applyFill="1" applyBorder="1" applyAlignment="1">
      <alignment vertical="center" wrapText="1"/>
    </xf>
    <xf numFmtId="0" fontId="6" fillId="0" borderId="4" xfId="0" applyFont="1" applyFill="1" applyBorder="1" applyAlignment="1">
      <alignment vertical="center" wrapText="1"/>
    </xf>
    <xf numFmtId="183" fontId="6" fillId="0" borderId="4" xfId="0" applyNumberFormat="1" applyFont="1" applyFill="1" applyBorder="1" applyAlignment="1">
      <alignment vertical="center" wrapText="1"/>
    </xf>
    <xf numFmtId="0" fontId="28" fillId="0" borderId="9" xfId="0" applyFont="1" applyFill="1" applyBorder="1" applyAlignment="1">
      <alignment horizontal="center" vertical="center" wrapText="1"/>
    </xf>
    <xf numFmtId="0" fontId="28" fillId="0" borderId="4" xfId="0" applyFont="1" applyFill="1" applyBorder="1" applyAlignment="1">
      <alignment horizontal="center" vertical="center" wrapText="1"/>
    </xf>
    <xf numFmtId="182" fontId="25" fillId="0" borderId="4" xfId="0" applyNumberFormat="1" applyFont="1" applyFill="1" applyBorder="1" applyAlignment="1">
      <alignment horizontal="right" vertical="center"/>
    </xf>
    <xf numFmtId="183" fontId="0" fillId="0" borderId="0" xfId="0" applyNumberFormat="1" applyFill="1">
      <alignment vertical="center"/>
    </xf>
    <xf numFmtId="183" fontId="6" fillId="0" borderId="3" xfId="54" applyNumberFormat="1" applyFont="1" applyFill="1" applyBorder="1" applyAlignment="1">
      <alignment horizontal="center" vertical="center" wrapText="1"/>
    </xf>
    <xf numFmtId="177" fontId="6" fillId="0" borderId="3" xfId="54" applyNumberFormat="1" applyFont="1" applyFill="1" applyBorder="1" applyAlignment="1">
      <alignment horizontal="center" vertical="center" wrapText="1"/>
    </xf>
    <xf numFmtId="0" fontId="8" fillId="0" borderId="14" xfId="0" applyFont="1" applyFill="1" applyBorder="1" applyAlignment="1">
      <alignment horizontal="center" vertical="center" wrapText="1"/>
    </xf>
    <xf numFmtId="180" fontId="8" fillId="0" borderId="14" xfId="0" applyNumberFormat="1" applyFont="1" applyFill="1" applyBorder="1" applyAlignment="1">
      <alignment horizontal="center" vertical="center" wrapText="1"/>
    </xf>
    <xf numFmtId="0" fontId="8" fillId="0" borderId="9" xfId="0" applyFont="1" applyFill="1" applyBorder="1" applyAlignment="1">
      <alignment horizontal="center" vertical="center" wrapText="1"/>
    </xf>
    <xf numFmtId="180" fontId="8" fillId="0" borderId="9" xfId="0" applyNumberFormat="1" applyFont="1" applyFill="1" applyBorder="1" applyAlignment="1">
      <alignment horizontal="center" vertical="center" wrapText="1"/>
    </xf>
    <xf numFmtId="180" fontId="5" fillId="0" borderId="4" xfId="0" applyNumberFormat="1" applyFont="1" applyFill="1" applyBorder="1" applyAlignment="1">
      <alignment horizontal="right" vertical="center"/>
    </xf>
    <xf numFmtId="0" fontId="6" fillId="0" borderId="14" xfId="54" applyFont="1" applyFill="1" applyBorder="1" applyAlignment="1">
      <alignment horizontal="left" vertical="center" wrapText="1" indent="2"/>
    </xf>
    <xf numFmtId="183" fontId="6" fillId="0" borderId="14" xfId="54" applyNumberFormat="1" applyFont="1" applyFill="1" applyBorder="1" applyAlignment="1">
      <alignment horizontal="right" vertical="center" wrapText="1"/>
    </xf>
    <xf numFmtId="0" fontId="6" fillId="0" borderId="4" xfId="54" applyFont="1" applyFill="1" applyBorder="1" applyAlignment="1">
      <alignment horizontal="left" vertical="center" wrapText="1" indent="1"/>
    </xf>
    <xf numFmtId="183" fontId="6" fillId="0" borderId="4" xfId="52" applyNumberFormat="1" applyFont="1" applyFill="1" applyBorder="1" applyAlignment="1">
      <alignment horizontal="right" vertical="center" wrapText="1"/>
    </xf>
    <xf numFmtId="0" fontId="5" fillId="0" borderId="4" xfId="0" applyFont="1" applyFill="1" applyBorder="1" applyAlignment="1">
      <alignment horizontal="right" vertical="center"/>
    </xf>
    <xf numFmtId="0" fontId="23" fillId="0" borderId="0" xfId="0" applyNumberFormat="1" applyFont="1" applyFill="1" applyBorder="1" applyAlignment="1">
      <alignment wrapText="1"/>
    </xf>
    <xf numFmtId="184" fontId="11" fillId="0" borderId="0" xfId="1" applyNumberFormat="1" applyFont="1" applyFill="1" applyAlignment="1"/>
    <xf numFmtId="0" fontId="11" fillId="0" borderId="0" xfId="0" applyNumberFormat="1" applyFont="1" applyFill="1" applyBorder="1" applyAlignment="1"/>
    <xf numFmtId="0" fontId="11" fillId="0" borderId="0" xfId="0" applyNumberFormat="1" applyFont="1" applyFill="1" applyBorder="1" applyAlignment="1">
      <alignment horizontal="right"/>
    </xf>
    <xf numFmtId="0" fontId="12" fillId="0" borderId="0" xfId="0" applyFont="1" applyFill="1" applyAlignment="1">
      <alignment horizontal="center" vertical="center" wrapText="1"/>
    </xf>
    <xf numFmtId="0" fontId="12" fillId="0" borderId="0" xfId="0" applyFont="1" applyFill="1" applyAlignment="1">
      <alignment horizontal="right" vertical="center" wrapText="1"/>
    </xf>
    <xf numFmtId="0" fontId="11" fillId="0" borderId="0" xfId="0" applyFont="1" applyFill="1" applyBorder="1" applyAlignment="1">
      <alignment horizontal="left" vertical="center" wrapText="1"/>
    </xf>
    <xf numFmtId="0" fontId="11" fillId="0" borderId="3" xfId="0" applyFont="1" applyFill="1" applyBorder="1" applyAlignment="1">
      <alignment horizontal="left" vertical="center" wrapText="1"/>
    </xf>
    <xf numFmtId="177" fontId="11" fillId="0" borderId="3" xfId="0" applyNumberFormat="1" applyFont="1" applyFill="1" applyBorder="1" applyAlignment="1">
      <alignment horizontal="right" vertical="center" wrapText="1"/>
    </xf>
    <xf numFmtId="0" fontId="5" fillId="0" borderId="0" xfId="0" applyFont="1" applyFill="1" applyAlignment="1">
      <alignment horizontal="right" vertical="center"/>
    </xf>
    <xf numFmtId="0" fontId="10" fillId="0" borderId="4" xfId="0" applyFont="1" applyFill="1" applyBorder="1" applyAlignment="1">
      <alignment horizontal="center" vertical="center" wrapText="1"/>
    </xf>
    <xf numFmtId="0" fontId="29" fillId="0" borderId="4" xfId="0" applyFont="1" applyFill="1" applyBorder="1" applyAlignment="1">
      <alignment horizontal="center" vertical="center" wrapText="1"/>
    </xf>
    <xf numFmtId="185" fontId="29" fillId="0" borderId="4" xfId="0" applyNumberFormat="1" applyFont="1" applyFill="1" applyBorder="1" applyAlignment="1">
      <alignment horizontal="center" vertical="center" wrapText="1"/>
    </xf>
    <xf numFmtId="0" fontId="29" fillId="0" borderId="4" xfId="0" applyFont="1" applyFill="1" applyBorder="1" applyAlignment="1">
      <alignment horizontal="right" vertical="center" wrapText="1"/>
    </xf>
    <xf numFmtId="0" fontId="30" fillId="0" borderId="14" xfId="0" applyFont="1" applyFill="1" applyBorder="1" applyAlignment="1">
      <alignment horizontal="right" vertical="center" wrapText="1"/>
    </xf>
    <xf numFmtId="183" fontId="29" fillId="0" borderId="4" xfId="0" applyNumberFormat="1" applyFont="1" applyFill="1" applyBorder="1" applyAlignment="1">
      <alignment horizontal="center" vertical="center" wrapText="1"/>
    </xf>
    <xf numFmtId="176" fontId="29" fillId="0" borderId="4" xfId="0" applyNumberFormat="1" applyFont="1" applyFill="1" applyBorder="1" applyAlignment="1">
      <alignment horizontal="right" vertical="center" wrapText="1"/>
    </xf>
    <xf numFmtId="0" fontId="30" fillId="0" borderId="9" xfId="0" applyFont="1" applyFill="1" applyBorder="1" applyAlignment="1">
      <alignment horizontal="right" vertical="center" wrapText="1"/>
    </xf>
    <xf numFmtId="186" fontId="10" fillId="0" borderId="4" xfId="0" applyNumberFormat="1" applyFont="1" applyFill="1" applyBorder="1" applyAlignment="1">
      <alignment vertical="center" wrapText="1"/>
    </xf>
    <xf numFmtId="183" fontId="10" fillId="0" borderId="4" xfId="0" applyNumberFormat="1" applyFont="1" applyFill="1" applyBorder="1" applyAlignment="1">
      <alignment wrapText="1"/>
    </xf>
    <xf numFmtId="176" fontId="10" fillId="0" borderId="4" xfId="0" applyNumberFormat="1" applyFont="1" applyFill="1" applyBorder="1" applyAlignment="1">
      <alignment horizontal="right" wrapText="1"/>
    </xf>
    <xf numFmtId="180" fontId="13" fillId="0" borderId="4" xfId="0" applyNumberFormat="1" applyFont="1" applyFill="1" applyBorder="1" applyAlignment="1">
      <alignment horizontal="right" vertical="center"/>
    </xf>
    <xf numFmtId="0" fontId="10" fillId="0" borderId="4" xfId="0" applyFont="1" applyFill="1" applyBorder="1" applyAlignment="1">
      <alignment vertical="center" wrapText="1"/>
    </xf>
    <xf numFmtId="0" fontId="11" fillId="0" borderId="4" xfId="0" applyFont="1" applyFill="1" applyBorder="1" applyAlignment="1">
      <alignment vertical="center" wrapText="1"/>
    </xf>
    <xf numFmtId="183" fontId="11" fillId="0" borderId="4" xfId="0" applyNumberFormat="1" applyFont="1" applyFill="1" applyBorder="1" applyAlignment="1">
      <alignment vertical="center" wrapText="1"/>
    </xf>
    <xf numFmtId="183" fontId="11" fillId="0" borderId="4" xfId="0" applyNumberFormat="1" applyFont="1" applyFill="1" applyBorder="1" applyAlignment="1">
      <alignment wrapText="1"/>
    </xf>
    <xf numFmtId="176" fontId="11" fillId="0" borderId="4" xfId="0" applyNumberFormat="1" applyFont="1" applyFill="1" applyBorder="1" applyAlignment="1">
      <alignment horizontal="right" wrapText="1"/>
    </xf>
    <xf numFmtId="180" fontId="1" fillId="0" borderId="4" xfId="0" applyNumberFormat="1" applyFont="1" applyFill="1" applyBorder="1" applyAlignment="1">
      <alignment horizontal="right" vertical="center"/>
    </xf>
    <xf numFmtId="186" fontId="11" fillId="0" borderId="4" xfId="0" applyNumberFormat="1" applyFont="1" applyFill="1" applyBorder="1" applyAlignment="1">
      <alignment vertical="center" wrapText="1"/>
    </xf>
    <xf numFmtId="184" fontId="11" fillId="0" borderId="4" xfId="1" applyNumberFormat="1" applyFont="1" applyFill="1" applyBorder="1" applyAlignment="1">
      <alignment vertical="center" wrapText="1"/>
    </xf>
    <xf numFmtId="0" fontId="31" fillId="0" borderId="4" xfId="0" applyFont="1" applyFill="1" applyBorder="1" applyAlignment="1">
      <alignment vertical="center" wrapText="1"/>
    </xf>
    <xf numFmtId="49" fontId="11" fillId="0" borderId="4" xfId="0" applyNumberFormat="1" applyFont="1" applyFill="1" applyBorder="1" applyAlignment="1">
      <alignment vertical="center" wrapText="1"/>
    </xf>
    <xf numFmtId="49" fontId="31" fillId="0" borderId="4" xfId="0" applyNumberFormat="1" applyFont="1" applyFill="1" applyBorder="1" applyAlignment="1">
      <alignment vertical="center" wrapText="1"/>
    </xf>
    <xf numFmtId="0" fontId="0" fillId="0" borderId="0" xfId="0" applyAlignment="1">
      <alignment vertical="center"/>
    </xf>
    <xf numFmtId="0" fontId="32" fillId="0" borderId="0" xfId="0" applyFont="1" applyFill="1" applyAlignment="1">
      <alignment horizontal="center"/>
    </xf>
    <xf numFmtId="0" fontId="33" fillId="0" borderId="0" xfId="0" applyFont="1" applyFill="1" applyBorder="1" applyAlignment="1"/>
    <xf numFmtId="0" fontId="32" fillId="0" borderId="0" xfId="0" applyFont="1" applyFill="1" applyBorder="1" applyAlignment="1"/>
    <xf numFmtId="0" fontId="34" fillId="0" borderId="0" xfId="0" applyFont="1" applyFill="1" applyAlignment="1">
      <alignment horizontal="left" vertical="center" wrapText="1"/>
    </xf>
    <xf numFmtId="0" fontId="34" fillId="0" borderId="0" xfId="0" applyFont="1" applyFill="1" applyAlignment="1">
      <alignment horizontal="left"/>
    </xf>
    <xf numFmtId="0" fontId="34" fillId="0" borderId="0" xfId="57" applyFont="1" applyAlignment="1">
      <alignment horizontal="left"/>
    </xf>
    <xf numFmtId="0" fontId="34" fillId="0" borderId="0" xfId="57" applyFont="1" applyAlignment="1"/>
    <xf numFmtId="0" fontId="0" fillId="0" borderId="0" xfId="0" applyFont="1">
      <alignment vertical="center"/>
    </xf>
    <xf numFmtId="0" fontId="34" fillId="0" borderId="0" xfId="0" applyFont="1" applyFill="1" applyAlignment="1">
      <alignment horizontal="center"/>
    </xf>
    <xf numFmtId="31" fontId="34" fillId="0" borderId="0" xfId="0" applyNumberFormat="1" applyFont="1" applyFill="1" applyAlignment="1">
      <alignment horizont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基金" xfId="49"/>
    <cellStyle name="常规_其他" xfId="50"/>
    <cellStyle name="千位分隔_支出项目录入表" xfId="51"/>
    <cellStyle name="千位分隔 6" xfId="52"/>
    <cellStyle name="常规_Sheet2" xfId="53"/>
    <cellStyle name="常规 2 2" xfId="54"/>
    <cellStyle name="常规 2" xfId="55"/>
    <cellStyle name="常规_Sheet1" xfId="56"/>
    <cellStyle name="样式 1" xfId="5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9525</xdr:colOff>
      <xdr:row>3</xdr:row>
      <xdr:rowOff>0</xdr:rowOff>
    </xdr:from>
    <xdr:to>
      <xdr:col>0</xdr:col>
      <xdr:colOff>9525</xdr:colOff>
      <xdr:row>4</xdr:row>
      <xdr:rowOff>381000</xdr:rowOff>
    </xdr:to>
    <xdr:cxnSp>
      <xdr:nvCxnSpPr>
        <xdr:cNvPr id="2" name="直接连接符 2"/>
        <xdr:cNvCxnSpPr/>
      </xdr:nvCxnSpPr>
      <xdr:spPr>
        <a:xfrm>
          <a:off x="9525" y="866775"/>
          <a:ext cx="0" cy="5969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6350</xdr:colOff>
      <xdr:row>3</xdr:row>
      <xdr:rowOff>7620</xdr:rowOff>
    </xdr:from>
    <xdr:to>
      <xdr:col>0</xdr:col>
      <xdr:colOff>6350</xdr:colOff>
      <xdr:row>5</xdr:row>
      <xdr:rowOff>0</xdr:rowOff>
    </xdr:to>
    <xdr:sp>
      <xdr:nvSpPr>
        <xdr:cNvPr id="3" name="Line 1"/>
        <xdr:cNvSpPr/>
      </xdr:nvSpPr>
      <xdr:spPr>
        <a:xfrm>
          <a:off x="6350" y="874395"/>
          <a:ext cx="0" cy="58928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6350</xdr:colOff>
      <xdr:row>3</xdr:row>
      <xdr:rowOff>7620</xdr:rowOff>
    </xdr:from>
    <xdr:to>
      <xdr:col>0</xdr:col>
      <xdr:colOff>6350</xdr:colOff>
      <xdr:row>5</xdr:row>
      <xdr:rowOff>0</xdr:rowOff>
    </xdr:to>
    <xdr:sp>
      <xdr:nvSpPr>
        <xdr:cNvPr id="4" name="Line 3"/>
        <xdr:cNvSpPr/>
      </xdr:nvSpPr>
      <xdr:spPr>
        <a:xfrm>
          <a:off x="6350" y="874395"/>
          <a:ext cx="0" cy="58928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6350</xdr:colOff>
      <xdr:row>3</xdr:row>
      <xdr:rowOff>7620</xdr:rowOff>
    </xdr:from>
    <xdr:to>
      <xdr:col>0</xdr:col>
      <xdr:colOff>6350</xdr:colOff>
      <xdr:row>5</xdr:row>
      <xdr:rowOff>0</xdr:rowOff>
    </xdr:to>
    <xdr:sp>
      <xdr:nvSpPr>
        <xdr:cNvPr id="5" name="Line 1"/>
        <xdr:cNvSpPr/>
      </xdr:nvSpPr>
      <xdr:spPr>
        <a:xfrm>
          <a:off x="6350" y="874395"/>
          <a:ext cx="0" cy="58928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6350</xdr:colOff>
      <xdr:row>3</xdr:row>
      <xdr:rowOff>7620</xdr:rowOff>
    </xdr:from>
    <xdr:to>
      <xdr:col>0</xdr:col>
      <xdr:colOff>6350</xdr:colOff>
      <xdr:row>5</xdr:row>
      <xdr:rowOff>0</xdr:rowOff>
    </xdr:to>
    <xdr:sp>
      <xdr:nvSpPr>
        <xdr:cNvPr id="6" name="Line 3"/>
        <xdr:cNvSpPr/>
      </xdr:nvSpPr>
      <xdr:spPr>
        <a:xfrm>
          <a:off x="6350" y="874395"/>
          <a:ext cx="0" cy="589280"/>
        </a:xfrm>
        <a:prstGeom prst="line">
          <a:avLst/>
        </a:prstGeom>
        <a:ln w="9525" cap="flat" cmpd="sng">
          <a:solidFill>
            <a:srgbClr val="000000"/>
          </a:solidFill>
          <a:prstDash val="solid"/>
          <a:round/>
          <a:headEnd type="none" w="med" len="med"/>
          <a:tailEnd type="none" w="med" len="med"/>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
  <sheetViews>
    <sheetView workbookViewId="0">
      <selection activeCell="M13" sqref="M13"/>
    </sheetView>
  </sheetViews>
  <sheetFormatPr defaultColWidth="9" defaultRowHeight="13.5"/>
  <sheetData>
    <row r="1" spans="1:2">
      <c r="A1" s="224"/>
      <c r="B1" s="224"/>
    </row>
    <row r="2" ht="36.75" spans="1:13">
      <c r="A2" s="225" t="s">
        <v>0</v>
      </c>
      <c r="B2" s="225"/>
      <c r="C2" s="225"/>
      <c r="D2" s="225"/>
      <c r="E2" s="225"/>
      <c r="F2" s="225"/>
      <c r="G2" s="225"/>
      <c r="H2" s="225"/>
      <c r="I2" s="225"/>
      <c r="J2" s="225"/>
      <c r="K2" s="225"/>
      <c r="L2" s="225"/>
      <c r="M2" s="225"/>
    </row>
    <row r="3" ht="36.75" spans="1:13">
      <c r="A3" s="225" t="s">
        <v>1</v>
      </c>
      <c r="B3" s="225"/>
      <c r="C3" s="225"/>
      <c r="D3" s="225"/>
      <c r="E3" s="225"/>
      <c r="F3" s="225"/>
      <c r="G3" s="225"/>
      <c r="H3" s="225"/>
      <c r="I3" s="225"/>
      <c r="J3" s="225"/>
      <c r="K3" s="225"/>
      <c r="L3" s="225"/>
      <c r="M3" s="225"/>
    </row>
    <row r="4" ht="36.75" spans="1:2">
      <c r="A4" s="226"/>
      <c r="B4" s="227"/>
    </row>
    <row r="5" ht="28" customHeight="1" spans="1:14">
      <c r="A5" s="228" t="s">
        <v>2</v>
      </c>
      <c r="B5" s="228"/>
      <c r="C5" s="228"/>
      <c r="D5" s="228"/>
      <c r="E5" s="228"/>
      <c r="F5" s="228"/>
      <c r="G5" s="228"/>
      <c r="H5" s="228"/>
      <c r="I5" s="228"/>
      <c r="J5" s="228"/>
      <c r="K5" s="228"/>
      <c r="L5" s="228"/>
      <c r="M5" s="228"/>
      <c r="N5" s="228"/>
    </row>
    <row r="6" ht="28" customHeight="1" spans="1:14">
      <c r="A6" s="229" t="s">
        <v>3</v>
      </c>
      <c r="B6" s="229"/>
      <c r="C6" s="229"/>
      <c r="D6" s="229"/>
      <c r="E6" s="229"/>
      <c r="F6" s="229"/>
      <c r="G6" s="229"/>
      <c r="H6" s="229"/>
      <c r="I6" s="229"/>
      <c r="J6" s="229"/>
      <c r="K6" s="229"/>
      <c r="L6" s="229"/>
      <c r="M6" s="229"/>
      <c r="N6" s="229"/>
    </row>
    <row r="7" ht="28" customHeight="1" spans="1:14">
      <c r="A7" s="229" t="s">
        <v>4</v>
      </c>
      <c r="B7" s="229"/>
      <c r="C7" s="229"/>
      <c r="D7" s="229"/>
      <c r="E7" s="229"/>
      <c r="F7" s="229"/>
      <c r="G7" s="229"/>
      <c r="H7" s="229"/>
      <c r="I7" s="229"/>
      <c r="J7" s="229"/>
      <c r="K7" s="229"/>
      <c r="L7" s="229"/>
      <c r="M7" s="229"/>
      <c r="N7" s="229"/>
    </row>
    <row r="8" ht="28" customHeight="1" spans="1:14">
      <c r="A8" s="229" t="s">
        <v>5</v>
      </c>
      <c r="B8" s="229"/>
      <c r="C8" s="229"/>
      <c r="D8" s="229"/>
      <c r="E8" s="229"/>
      <c r="F8" s="229"/>
      <c r="G8" s="229"/>
      <c r="H8" s="229"/>
      <c r="I8" s="229"/>
      <c r="J8" s="229"/>
      <c r="K8" s="229"/>
      <c r="L8" s="229"/>
      <c r="M8" s="229"/>
      <c r="N8" s="229"/>
    </row>
    <row r="9" ht="28" customHeight="1" spans="1:14">
      <c r="A9" s="229" t="s">
        <v>6</v>
      </c>
      <c r="B9" s="229"/>
      <c r="C9" s="229"/>
      <c r="D9" s="229"/>
      <c r="E9" s="229"/>
      <c r="F9" s="229"/>
      <c r="G9" s="229"/>
      <c r="H9" s="229"/>
      <c r="I9" s="229"/>
      <c r="J9" s="229"/>
      <c r="K9" s="229"/>
      <c r="L9" s="229"/>
      <c r="M9" s="229"/>
      <c r="N9" s="229"/>
    </row>
    <row r="10" ht="28" customHeight="1" spans="1:14">
      <c r="A10" s="230" t="s">
        <v>7</v>
      </c>
      <c r="B10" s="230"/>
      <c r="C10" s="230"/>
      <c r="D10" s="230"/>
      <c r="E10" s="230"/>
      <c r="F10" s="230"/>
      <c r="G10" s="230"/>
      <c r="H10" s="230"/>
      <c r="I10" s="230"/>
      <c r="J10" s="230"/>
      <c r="K10" s="230"/>
      <c r="L10" s="230"/>
      <c r="M10" s="230"/>
      <c r="N10" s="230"/>
    </row>
    <row r="11" ht="28" customHeight="1" spans="1:14">
      <c r="A11" s="230" t="s">
        <v>8</v>
      </c>
      <c r="B11" s="230"/>
      <c r="C11" s="230"/>
      <c r="D11" s="230"/>
      <c r="E11" s="230"/>
      <c r="F11" s="230"/>
      <c r="G11" s="230"/>
      <c r="H11" s="230"/>
      <c r="I11" s="230"/>
      <c r="J11" s="230"/>
      <c r="K11" s="230"/>
      <c r="L11" s="230"/>
      <c r="M11" s="230"/>
      <c r="N11" s="230"/>
    </row>
    <row r="12" ht="22.5" spans="1:14">
      <c r="A12" s="231"/>
      <c r="B12" s="231"/>
      <c r="C12" s="232"/>
      <c r="D12" s="232"/>
      <c r="E12" s="232"/>
      <c r="F12" s="232"/>
      <c r="G12" s="232"/>
      <c r="H12" s="232"/>
      <c r="I12" s="232"/>
      <c r="J12" s="232"/>
      <c r="K12" s="232"/>
      <c r="L12" s="232"/>
      <c r="M12" s="232"/>
      <c r="N12" s="232"/>
    </row>
    <row r="13" ht="22.5" spans="1:14">
      <c r="A13" s="231"/>
      <c r="B13" s="231"/>
      <c r="C13" s="232"/>
      <c r="D13" s="232"/>
      <c r="E13" s="232"/>
      <c r="F13" s="232"/>
      <c r="G13" s="232"/>
      <c r="H13" s="232"/>
      <c r="I13" s="232"/>
      <c r="J13" s="232"/>
      <c r="K13" s="232"/>
      <c r="L13" s="232"/>
      <c r="M13" s="232"/>
      <c r="N13" s="232"/>
    </row>
    <row r="14" ht="25" customHeight="1" spans="1:14">
      <c r="A14" s="233" t="s">
        <v>9</v>
      </c>
      <c r="B14" s="233"/>
      <c r="C14" s="233"/>
      <c r="D14" s="233"/>
      <c r="E14" s="233"/>
      <c r="F14" s="233"/>
      <c r="G14" s="233"/>
      <c r="H14" s="233"/>
      <c r="I14" s="233"/>
      <c r="J14" s="233"/>
      <c r="K14" s="233"/>
      <c r="L14" s="233"/>
      <c r="M14" s="233"/>
      <c r="N14" s="232"/>
    </row>
    <row r="15" ht="25" customHeight="1" spans="1:14">
      <c r="A15" s="234">
        <v>45583</v>
      </c>
      <c r="B15" s="234"/>
      <c r="C15" s="234"/>
      <c r="D15" s="234"/>
      <c r="E15" s="234"/>
      <c r="F15" s="234"/>
      <c r="G15" s="234"/>
      <c r="H15" s="234"/>
      <c r="I15" s="234"/>
      <c r="J15" s="234"/>
      <c r="K15" s="234"/>
      <c r="L15" s="234"/>
      <c r="M15" s="234"/>
      <c r="N15" s="232"/>
    </row>
  </sheetData>
  <mergeCells count="11">
    <mergeCell ref="A2:M2"/>
    <mergeCell ref="A3:M3"/>
    <mergeCell ref="A5:N5"/>
    <mergeCell ref="A6:N6"/>
    <mergeCell ref="A7:N7"/>
    <mergeCell ref="A8:N8"/>
    <mergeCell ref="A9:N9"/>
    <mergeCell ref="A10:N10"/>
    <mergeCell ref="A11:N11"/>
    <mergeCell ref="A14:M14"/>
    <mergeCell ref="A15:M15"/>
  </mergeCells>
  <printOptions horizontalCentered="1"/>
  <pageMargins left="0.751388888888889" right="0.751388888888889" top="1" bottom="1" header="0.5" footer="0.5"/>
  <pageSetup paperSize="9" firstPageNumber="12" orientation="landscape" useFirstPageNumber="1"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59"/>
  <sheetViews>
    <sheetView topLeftCell="A21" workbookViewId="0">
      <selection activeCell="A47" sqref="A47"/>
    </sheetView>
  </sheetViews>
  <sheetFormatPr defaultColWidth="9" defaultRowHeight="13.5" outlineLevelCol="6"/>
  <cols>
    <col min="1" max="1" width="43.875" style="3" customWidth="1"/>
    <col min="2" max="2" width="14" style="3" customWidth="1"/>
    <col min="3" max="3" width="13.5" style="3" customWidth="1"/>
    <col min="4" max="4" width="14.1333333333333" style="3" customWidth="1"/>
    <col min="5" max="5" width="15.375" style="3" customWidth="1"/>
    <col min="6" max="6" width="18.25" style="26" customWidth="1"/>
    <col min="7" max="7" width="11.6333333333333" style="26" customWidth="1"/>
    <col min="8" max="16384" width="9" style="3"/>
  </cols>
  <sheetData>
    <row r="1" ht="20.25" spans="1:6">
      <c r="A1" s="191" t="s">
        <v>10</v>
      </c>
      <c r="B1" s="192"/>
      <c r="C1" s="192"/>
      <c r="D1" s="193"/>
      <c r="E1" s="193"/>
      <c r="F1" s="194"/>
    </row>
    <row r="2" ht="27" spans="1:7">
      <c r="A2" s="195" t="s">
        <v>11</v>
      </c>
      <c r="B2" s="195"/>
      <c r="C2" s="195"/>
      <c r="D2" s="195"/>
      <c r="E2" s="195"/>
      <c r="F2" s="196"/>
      <c r="G2" s="196"/>
    </row>
    <row r="3" ht="21" customHeight="1" spans="1:7">
      <c r="A3" s="197" t="s">
        <v>12</v>
      </c>
      <c r="B3" s="198"/>
      <c r="C3" s="198"/>
      <c r="D3" s="32" t="s">
        <v>13</v>
      </c>
      <c r="E3" s="32"/>
      <c r="F3" s="199"/>
      <c r="G3" s="200" t="s">
        <v>14</v>
      </c>
    </row>
    <row r="4" ht="21" customHeight="1" spans="1:7">
      <c r="A4" s="201" t="s">
        <v>15</v>
      </c>
      <c r="B4" s="202" t="s">
        <v>16</v>
      </c>
      <c r="C4" s="203" t="s">
        <v>17</v>
      </c>
      <c r="D4" s="202" t="s">
        <v>18</v>
      </c>
      <c r="E4" s="202"/>
      <c r="F4" s="204"/>
      <c r="G4" s="205" t="s">
        <v>19</v>
      </c>
    </row>
    <row r="5" ht="26" customHeight="1" spans="1:7">
      <c r="A5" s="201" t="s">
        <v>20</v>
      </c>
      <c r="B5" s="202"/>
      <c r="C5" s="203"/>
      <c r="D5" s="203" t="s">
        <v>21</v>
      </c>
      <c r="E5" s="206" t="s">
        <v>22</v>
      </c>
      <c r="F5" s="207" t="s">
        <v>23</v>
      </c>
      <c r="G5" s="208"/>
    </row>
    <row r="6" ht="21" customHeight="1" spans="1:7">
      <c r="A6" s="201" t="s">
        <v>24</v>
      </c>
      <c r="B6" s="209">
        <f>SUM(B7,B15,B23)</f>
        <v>45252</v>
      </c>
      <c r="C6" s="209">
        <f>SUM(C7,C15,C23)</f>
        <v>47515</v>
      </c>
      <c r="D6" s="209">
        <f>SUM(D7,D15,D23)</f>
        <v>50451</v>
      </c>
      <c r="E6" s="210">
        <f t="shared" ref="E6:E59" si="0">D6-B6</f>
        <v>5199</v>
      </c>
      <c r="F6" s="211">
        <f t="shared" ref="F6:F59" si="1">E6/B6*100</f>
        <v>11.4889949615487</v>
      </c>
      <c r="G6" s="212">
        <f>(D6/C6)*100</f>
        <v>106.17910133642</v>
      </c>
    </row>
    <row r="7" ht="21" customHeight="1" spans="1:7">
      <c r="A7" s="213" t="s">
        <v>25</v>
      </c>
      <c r="B7" s="209">
        <f>SUM(B8:B14)</f>
        <v>14524</v>
      </c>
      <c r="C7" s="209">
        <f>SUM(C8:C14)</f>
        <v>15250</v>
      </c>
      <c r="D7" s="209">
        <f>SUM(D8:D14)</f>
        <v>16877</v>
      </c>
      <c r="E7" s="210">
        <f t="shared" si="0"/>
        <v>2353</v>
      </c>
      <c r="F7" s="211">
        <f t="shared" si="1"/>
        <v>16.2007711374277</v>
      </c>
      <c r="G7" s="212">
        <f t="shared" ref="G7:G38" si="2">(D7/C7)*100</f>
        <v>110.668852459016</v>
      </c>
    </row>
    <row r="8" ht="21" customHeight="1" spans="1:7">
      <c r="A8" s="214" t="s">
        <v>26</v>
      </c>
      <c r="B8" s="215">
        <v>10905</v>
      </c>
      <c r="C8" s="215">
        <f>11450</f>
        <v>11450</v>
      </c>
      <c r="D8" s="215">
        <v>12108</v>
      </c>
      <c r="E8" s="216">
        <f t="shared" si="0"/>
        <v>1203</v>
      </c>
      <c r="F8" s="217">
        <f t="shared" si="1"/>
        <v>11.0316368638239</v>
      </c>
      <c r="G8" s="218">
        <f t="shared" si="2"/>
        <v>105.74672489083</v>
      </c>
    </row>
    <row r="9" ht="21" customHeight="1" spans="1:7">
      <c r="A9" s="214" t="s">
        <v>27</v>
      </c>
      <c r="B9" s="215">
        <v>8</v>
      </c>
      <c r="C9" s="215">
        <v>8</v>
      </c>
      <c r="D9" s="215">
        <v>3</v>
      </c>
      <c r="E9" s="216">
        <f t="shared" si="0"/>
        <v>-5</v>
      </c>
      <c r="F9" s="217">
        <f t="shared" si="1"/>
        <v>-62.5</v>
      </c>
      <c r="G9" s="218">
        <f t="shared" si="2"/>
        <v>37.5</v>
      </c>
    </row>
    <row r="10" ht="21" customHeight="1" spans="1:7">
      <c r="A10" s="214" t="s">
        <v>28</v>
      </c>
      <c r="B10" s="215">
        <v>2036</v>
      </c>
      <c r="C10" s="215">
        <v>2138</v>
      </c>
      <c r="D10" s="215">
        <v>3454</v>
      </c>
      <c r="E10" s="216">
        <f t="shared" si="0"/>
        <v>1418</v>
      </c>
      <c r="F10" s="217">
        <f t="shared" si="1"/>
        <v>69.6463654223969</v>
      </c>
      <c r="G10" s="218">
        <f t="shared" si="2"/>
        <v>161.55285313377</v>
      </c>
    </row>
    <row r="11" ht="21" customHeight="1" spans="1:7">
      <c r="A11" s="214" t="s">
        <v>29</v>
      </c>
      <c r="B11" s="215">
        <v>1575</v>
      </c>
      <c r="C11" s="215">
        <f>1654</f>
        <v>1654</v>
      </c>
      <c r="D11" s="215">
        <v>1312</v>
      </c>
      <c r="E11" s="216">
        <f t="shared" si="0"/>
        <v>-263</v>
      </c>
      <c r="F11" s="217">
        <f t="shared" si="1"/>
        <v>-16.6984126984127</v>
      </c>
      <c r="G11" s="218">
        <f t="shared" si="2"/>
        <v>79.322853688029</v>
      </c>
    </row>
    <row r="12" ht="21" customHeight="1" spans="1:7">
      <c r="A12" s="214" t="s">
        <v>30</v>
      </c>
      <c r="B12" s="219"/>
      <c r="C12" s="215"/>
      <c r="D12" s="219"/>
      <c r="E12" s="216">
        <f t="shared" si="0"/>
        <v>0</v>
      </c>
      <c r="F12" s="217"/>
      <c r="G12" s="218"/>
    </row>
    <row r="13" ht="21" customHeight="1" spans="1:7">
      <c r="A13" s="214" t="s">
        <v>31</v>
      </c>
      <c r="B13" s="219"/>
      <c r="C13" s="215"/>
      <c r="D13" s="219"/>
      <c r="E13" s="216">
        <f t="shared" si="0"/>
        <v>0</v>
      </c>
      <c r="F13" s="217"/>
      <c r="G13" s="218"/>
    </row>
    <row r="14" ht="21" customHeight="1" spans="1:7">
      <c r="A14" s="214" t="s">
        <v>32</v>
      </c>
      <c r="B14" s="219"/>
      <c r="C14" s="215"/>
      <c r="D14" s="219"/>
      <c r="E14" s="216">
        <f t="shared" si="0"/>
        <v>0</v>
      </c>
      <c r="F14" s="217"/>
      <c r="G14" s="218"/>
    </row>
    <row r="15" ht="21" customHeight="1" spans="1:7">
      <c r="A15" s="213" t="s">
        <v>33</v>
      </c>
      <c r="B15" s="209">
        <f>SUM(B16:B22)</f>
        <v>4580</v>
      </c>
      <c r="C15" s="209">
        <f>SUM(C16:C22)</f>
        <v>4809</v>
      </c>
      <c r="D15" s="209">
        <f>SUM(D16:D22)</f>
        <v>5501</v>
      </c>
      <c r="E15" s="210">
        <f t="shared" si="0"/>
        <v>921</v>
      </c>
      <c r="F15" s="211">
        <f t="shared" si="1"/>
        <v>20.1091703056769</v>
      </c>
      <c r="G15" s="212">
        <f t="shared" si="2"/>
        <v>114.389686005407</v>
      </c>
    </row>
    <row r="16" ht="21" customHeight="1" spans="1:7">
      <c r="A16" s="214" t="s">
        <v>34</v>
      </c>
      <c r="B16" s="215">
        <v>3847</v>
      </c>
      <c r="C16" s="215">
        <f>4039</f>
        <v>4039</v>
      </c>
      <c r="D16" s="215">
        <v>4645</v>
      </c>
      <c r="E16" s="216">
        <f t="shared" si="0"/>
        <v>798</v>
      </c>
      <c r="F16" s="217">
        <f t="shared" si="1"/>
        <v>20.7434364439823</v>
      </c>
      <c r="G16" s="218">
        <f t="shared" si="2"/>
        <v>115.003713790542</v>
      </c>
    </row>
    <row r="17" ht="21" customHeight="1" spans="1:7">
      <c r="A17" s="214" t="s">
        <v>35</v>
      </c>
      <c r="B17" s="215"/>
      <c r="C17" s="215"/>
      <c r="D17" s="215"/>
      <c r="E17" s="216">
        <f t="shared" si="0"/>
        <v>0</v>
      </c>
      <c r="F17" s="217"/>
      <c r="G17" s="218"/>
    </row>
    <row r="18" ht="21" customHeight="1" spans="1:7">
      <c r="A18" s="214" t="s">
        <v>36</v>
      </c>
      <c r="B18" s="215">
        <v>336</v>
      </c>
      <c r="C18" s="215">
        <v>353</v>
      </c>
      <c r="D18" s="215">
        <v>522</v>
      </c>
      <c r="E18" s="216">
        <f t="shared" si="0"/>
        <v>186</v>
      </c>
      <c r="F18" s="217">
        <f t="shared" si="1"/>
        <v>55.3571428571429</v>
      </c>
      <c r="G18" s="218">
        <f t="shared" si="2"/>
        <v>147.875354107649</v>
      </c>
    </row>
    <row r="19" ht="21" customHeight="1" spans="1:7">
      <c r="A19" s="214" t="s">
        <v>37</v>
      </c>
      <c r="B19" s="215">
        <v>394</v>
      </c>
      <c r="C19" s="215">
        <f>414</f>
        <v>414</v>
      </c>
      <c r="D19" s="215">
        <v>328</v>
      </c>
      <c r="E19" s="216">
        <f t="shared" si="0"/>
        <v>-66</v>
      </c>
      <c r="F19" s="217">
        <f t="shared" si="1"/>
        <v>-16.751269035533</v>
      </c>
      <c r="G19" s="218">
        <f t="shared" si="2"/>
        <v>79.2270531400966</v>
      </c>
    </row>
    <row r="20" ht="21" customHeight="1" spans="1:7">
      <c r="A20" s="214" t="s">
        <v>38</v>
      </c>
      <c r="B20" s="215"/>
      <c r="C20" s="215"/>
      <c r="D20" s="215"/>
      <c r="E20" s="216">
        <f t="shared" si="0"/>
        <v>0</v>
      </c>
      <c r="F20" s="217"/>
      <c r="G20" s="218"/>
    </row>
    <row r="21" ht="21" customHeight="1" spans="1:7">
      <c r="A21" s="214" t="s">
        <v>39</v>
      </c>
      <c r="B21" s="215">
        <v>3</v>
      </c>
      <c r="C21" s="215">
        <v>3</v>
      </c>
      <c r="D21" s="215">
        <v>6</v>
      </c>
      <c r="E21" s="216">
        <f t="shared" si="0"/>
        <v>3</v>
      </c>
      <c r="F21" s="217">
        <f t="shared" si="1"/>
        <v>100</v>
      </c>
      <c r="G21" s="218">
        <f t="shared" si="2"/>
        <v>200</v>
      </c>
    </row>
    <row r="22" ht="21" customHeight="1" spans="1:7">
      <c r="A22" s="214" t="s">
        <v>32</v>
      </c>
      <c r="B22" s="219"/>
      <c r="C22" s="215"/>
      <c r="D22" s="219"/>
      <c r="E22" s="216">
        <f t="shared" si="0"/>
        <v>0</v>
      </c>
      <c r="F22" s="217"/>
      <c r="G22" s="218"/>
    </row>
    <row r="23" ht="21" customHeight="1" spans="1:7">
      <c r="A23" s="213" t="s">
        <v>40</v>
      </c>
      <c r="B23" s="209">
        <f>SUM(B24:B27,B28:B43,B57:B59)</f>
        <v>26148</v>
      </c>
      <c r="C23" s="209">
        <f>SUM(C24:C27,C28:C43,C57:C59)</f>
        <v>27456</v>
      </c>
      <c r="D23" s="209">
        <f>SUM(D24:D27,D28:D43,D57:D59)</f>
        <v>28073</v>
      </c>
      <c r="E23" s="210">
        <f t="shared" si="0"/>
        <v>1925</v>
      </c>
      <c r="F23" s="211">
        <v>18.99</v>
      </c>
      <c r="G23" s="212">
        <f t="shared" si="2"/>
        <v>102.247231934732</v>
      </c>
    </row>
    <row r="24" ht="21" customHeight="1" spans="1:7">
      <c r="A24" s="214" t="s">
        <v>41</v>
      </c>
      <c r="B24" s="215">
        <v>7057</v>
      </c>
      <c r="C24" s="215">
        <v>7410</v>
      </c>
      <c r="D24" s="215">
        <v>7464</v>
      </c>
      <c r="E24" s="216">
        <f t="shared" si="0"/>
        <v>407</v>
      </c>
      <c r="F24" s="217">
        <f t="shared" si="1"/>
        <v>5.7673232251665</v>
      </c>
      <c r="G24" s="218">
        <f t="shared" si="2"/>
        <v>100.728744939271</v>
      </c>
    </row>
    <row r="25" ht="21" customHeight="1" spans="1:7">
      <c r="A25" s="214" t="s">
        <v>42</v>
      </c>
      <c r="B25" s="215"/>
      <c r="C25" s="215"/>
      <c r="D25" s="215"/>
      <c r="E25" s="216">
        <f t="shared" si="0"/>
        <v>0</v>
      </c>
      <c r="F25" s="217"/>
      <c r="G25" s="218"/>
    </row>
    <row r="26" ht="21" customHeight="1" spans="1:7">
      <c r="A26" s="214" t="s">
        <v>43</v>
      </c>
      <c r="B26" s="215"/>
      <c r="C26" s="215"/>
      <c r="D26" s="215"/>
      <c r="E26" s="216">
        <f t="shared" si="0"/>
        <v>0</v>
      </c>
      <c r="F26" s="217"/>
      <c r="G26" s="218"/>
    </row>
    <row r="27" ht="21" customHeight="1" spans="1:7">
      <c r="A27" s="214" t="s">
        <v>44</v>
      </c>
      <c r="B27" s="215">
        <v>1007</v>
      </c>
      <c r="C27" s="215">
        <v>1057</v>
      </c>
      <c r="D27" s="215">
        <v>1565</v>
      </c>
      <c r="E27" s="216">
        <f t="shared" si="0"/>
        <v>558</v>
      </c>
      <c r="F27" s="217">
        <f t="shared" si="1"/>
        <v>55.4121151936445</v>
      </c>
      <c r="G27" s="218">
        <f t="shared" si="2"/>
        <v>148.0605487228</v>
      </c>
    </row>
    <row r="28" ht="21" customHeight="1" spans="1:7">
      <c r="A28" s="214" t="s">
        <v>45</v>
      </c>
      <c r="B28" s="215">
        <v>657</v>
      </c>
      <c r="C28" s="215">
        <v>690</v>
      </c>
      <c r="D28" s="215">
        <v>546</v>
      </c>
      <c r="E28" s="216">
        <f t="shared" si="0"/>
        <v>-111</v>
      </c>
      <c r="F28" s="217">
        <f t="shared" si="1"/>
        <v>-16.8949771689498</v>
      </c>
      <c r="G28" s="218">
        <f t="shared" si="2"/>
        <v>79.1304347826087</v>
      </c>
    </row>
    <row r="29" ht="21" customHeight="1" spans="1:7">
      <c r="A29" s="214" t="s">
        <v>46</v>
      </c>
      <c r="B29" s="220">
        <v>1279</v>
      </c>
      <c r="C29" s="220">
        <v>1343</v>
      </c>
      <c r="D29" s="220">
        <v>1363</v>
      </c>
      <c r="E29" s="216">
        <f t="shared" si="0"/>
        <v>84</v>
      </c>
      <c r="F29" s="217">
        <f t="shared" si="1"/>
        <v>6.56763096168882</v>
      </c>
      <c r="G29" s="218">
        <f t="shared" si="2"/>
        <v>101.489203276247</v>
      </c>
    </row>
    <row r="30" ht="21" customHeight="1" spans="1:7">
      <c r="A30" s="214" t="s">
        <v>47</v>
      </c>
      <c r="B30" s="220">
        <v>1010</v>
      </c>
      <c r="C30" s="220">
        <v>1061</v>
      </c>
      <c r="D30" s="220">
        <v>1072</v>
      </c>
      <c r="E30" s="216">
        <f t="shared" si="0"/>
        <v>62</v>
      </c>
      <c r="F30" s="217">
        <f t="shared" si="1"/>
        <v>6.13861386138614</v>
      </c>
      <c r="G30" s="218">
        <f t="shared" si="2"/>
        <v>101.036757775683</v>
      </c>
    </row>
    <row r="31" ht="21" customHeight="1" spans="1:7">
      <c r="A31" s="214" t="s">
        <v>48</v>
      </c>
      <c r="B31" s="220">
        <v>538</v>
      </c>
      <c r="C31" s="220">
        <v>565</v>
      </c>
      <c r="D31" s="220">
        <v>601</v>
      </c>
      <c r="E31" s="216">
        <f t="shared" si="0"/>
        <v>63</v>
      </c>
      <c r="F31" s="217">
        <f t="shared" si="1"/>
        <v>11.7100371747212</v>
      </c>
      <c r="G31" s="218">
        <f t="shared" si="2"/>
        <v>106.371681415929</v>
      </c>
    </row>
    <row r="32" ht="21" customHeight="1" spans="1:7">
      <c r="A32" s="214" t="s">
        <v>49</v>
      </c>
      <c r="B32" s="220">
        <v>236</v>
      </c>
      <c r="C32" s="220">
        <v>248</v>
      </c>
      <c r="D32" s="220">
        <v>183</v>
      </c>
      <c r="E32" s="216">
        <f t="shared" si="0"/>
        <v>-53</v>
      </c>
      <c r="F32" s="217">
        <f t="shared" si="1"/>
        <v>-22.4576271186441</v>
      </c>
      <c r="G32" s="185">
        <f t="shared" si="2"/>
        <v>73.7903225806452</v>
      </c>
    </row>
    <row r="33" ht="21" customHeight="1" spans="1:7">
      <c r="A33" s="214" t="s">
        <v>50</v>
      </c>
      <c r="B33" s="220">
        <v>189</v>
      </c>
      <c r="C33" s="220">
        <v>198</v>
      </c>
      <c r="D33" s="220">
        <v>164</v>
      </c>
      <c r="E33" s="216">
        <f t="shared" si="0"/>
        <v>-25</v>
      </c>
      <c r="F33" s="217">
        <f t="shared" si="1"/>
        <v>-13.2275132275132</v>
      </c>
      <c r="G33" s="185">
        <f t="shared" si="2"/>
        <v>82.8282828282828</v>
      </c>
    </row>
    <row r="34" ht="21" customHeight="1" spans="1:7">
      <c r="A34" s="214" t="s">
        <v>51</v>
      </c>
      <c r="B34" s="220">
        <v>142</v>
      </c>
      <c r="C34" s="220">
        <v>149</v>
      </c>
      <c r="D34" s="220">
        <v>163</v>
      </c>
      <c r="E34" s="216">
        <f t="shared" si="0"/>
        <v>21</v>
      </c>
      <c r="F34" s="217">
        <f t="shared" si="1"/>
        <v>14.7887323943662</v>
      </c>
      <c r="G34" s="185">
        <f t="shared" si="2"/>
        <v>109.395973154362</v>
      </c>
    </row>
    <row r="35" ht="21" customHeight="1" spans="1:7">
      <c r="A35" s="214" t="s">
        <v>52</v>
      </c>
      <c r="B35" s="220">
        <v>484</v>
      </c>
      <c r="C35" s="220">
        <v>508</v>
      </c>
      <c r="D35" s="220">
        <v>508</v>
      </c>
      <c r="E35" s="216">
        <f t="shared" si="0"/>
        <v>24</v>
      </c>
      <c r="F35" s="217">
        <f t="shared" si="1"/>
        <v>4.95867768595041</v>
      </c>
      <c r="G35" s="185">
        <f t="shared" si="2"/>
        <v>100</v>
      </c>
    </row>
    <row r="36" ht="21" customHeight="1" spans="1:7">
      <c r="A36" s="214" t="s">
        <v>53</v>
      </c>
      <c r="B36" s="220">
        <v>140</v>
      </c>
      <c r="C36" s="220">
        <v>147</v>
      </c>
      <c r="D36" s="220">
        <v>645</v>
      </c>
      <c r="E36" s="216">
        <f t="shared" si="0"/>
        <v>505</v>
      </c>
      <c r="F36" s="217">
        <f t="shared" si="1"/>
        <v>360.714285714286</v>
      </c>
      <c r="G36" s="185">
        <f t="shared" si="2"/>
        <v>438.775510204082</v>
      </c>
    </row>
    <row r="37" ht="21" customHeight="1" spans="1:7">
      <c r="A37" s="214" t="s">
        <v>54</v>
      </c>
      <c r="B37" s="220">
        <v>7</v>
      </c>
      <c r="C37" s="220">
        <v>7</v>
      </c>
      <c r="D37" s="220">
        <v>14</v>
      </c>
      <c r="E37" s="216">
        <f t="shared" si="0"/>
        <v>7</v>
      </c>
      <c r="F37" s="217">
        <f t="shared" si="1"/>
        <v>100</v>
      </c>
      <c r="G37" s="185">
        <f t="shared" si="2"/>
        <v>200</v>
      </c>
    </row>
    <row r="38" ht="21" customHeight="1" spans="1:7">
      <c r="A38" s="214" t="s">
        <v>55</v>
      </c>
      <c r="B38" s="219">
        <v>460</v>
      </c>
      <c r="C38" s="219">
        <v>1500</v>
      </c>
      <c r="D38" s="219">
        <v>1900</v>
      </c>
      <c r="E38" s="216">
        <f t="shared" si="0"/>
        <v>1440</v>
      </c>
      <c r="F38" s="217">
        <f t="shared" si="1"/>
        <v>313.04347826087</v>
      </c>
      <c r="G38" s="185">
        <f t="shared" si="2"/>
        <v>126.666666666667</v>
      </c>
    </row>
    <row r="39" ht="21" customHeight="1" spans="1:7">
      <c r="A39" s="214" t="s">
        <v>56</v>
      </c>
      <c r="B39" s="219">
        <v>3019</v>
      </c>
      <c r="C39" s="219">
        <v>3169</v>
      </c>
      <c r="D39" s="219">
        <v>2454</v>
      </c>
      <c r="E39" s="216">
        <f t="shared" si="0"/>
        <v>-565</v>
      </c>
      <c r="F39" s="217">
        <f t="shared" si="1"/>
        <v>-18.7148062272276</v>
      </c>
      <c r="G39" s="185">
        <f t="shared" ref="G39:G59" si="3">(D39/C39)*100</f>
        <v>77.4376775007889</v>
      </c>
    </row>
    <row r="40" ht="21" customHeight="1" spans="1:7">
      <c r="A40" s="214" t="s">
        <v>57</v>
      </c>
      <c r="B40" s="215">
        <v>1521</v>
      </c>
      <c r="C40" s="215">
        <v>1597</v>
      </c>
      <c r="D40" s="215">
        <v>2332</v>
      </c>
      <c r="E40" s="216">
        <f t="shared" si="0"/>
        <v>811</v>
      </c>
      <c r="F40" s="217">
        <f t="shared" si="1"/>
        <v>53.3201840894149</v>
      </c>
      <c r="G40" s="185">
        <f t="shared" si="3"/>
        <v>146.023794614903</v>
      </c>
    </row>
    <row r="41" ht="21" customHeight="1" spans="1:7">
      <c r="A41" s="214" t="s">
        <v>58</v>
      </c>
      <c r="B41" s="215">
        <v>5384</v>
      </c>
      <c r="C41" s="215">
        <v>2500</v>
      </c>
      <c r="D41" s="215">
        <v>3376</v>
      </c>
      <c r="E41" s="216">
        <f t="shared" si="0"/>
        <v>-2008</v>
      </c>
      <c r="F41" s="217">
        <f t="shared" si="1"/>
        <v>-37.295690936107</v>
      </c>
      <c r="G41" s="185">
        <f t="shared" si="3"/>
        <v>135.04</v>
      </c>
    </row>
    <row r="42" ht="21" customHeight="1" spans="1:7">
      <c r="A42" s="214" t="s">
        <v>59</v>
      </c>
      <c r="B42" s="219"/>
      <c r="C42" s="215"/>
      <c r="D42" s="215"/>
      <c r="E42" s="216">
        <f t="shared" si="0"/>
        <v>0</v>
      </c>
      <c r="F42" s="217"/>
      <c r="G42" s="185"/>
    </row>
    <row r="43" ht="21" customHeight="1" spans="1:7">
      <c r="A43" s="221" t="s">
        <v>60</v>
      </c>
      <c r="B43" s="219">
        <f>SUM(B44:B56)</f>
        <v>1314</v>
      </c>
      <c r="C43" s="215">
        <f>SUM(C44:C56)</f>
        <v>1322</v>
      </c>
      <c r="D43" s="215">
        <f>SUM(D44:D56)</f>
        <v>1988</v>
      </c>
      <c r="E43" s="216">
        <f t="shared" si="0"/>
        <v>674</v>
      </c>
      <c r="F43" s="217">
        <f t="shared" si="1"/>
        <v>51.2937595129376</v>
      </c>
      <c r="G43" s="185">
        <f t="shared" si="3"/>
        <v>150.378214826021</v>
      </c>
    </row>
    <row r="44" ht="21" customHeight="1" spans="1:7">
      <c r="A44" s="222" t="s">
        <v>61</v>
      </c>
      <c r="B44" s="219"/>
      <c r="C44" s="215"/>
      <c r="D44" s="215"/>
      <c r="E44" s="216">
        <f t="shared" si="0"/>
        <v>0</v>
      </c>
      <c r="F44" s="217"/>
      <c r="G44" s="185"/>
    </row>
    <row r="45" ht="21" customHeight="1" spans="1:7">
      <c r="A45" s="222" t="s">
        <v>62</v>
      </c>
      <c r="B45" s="219"/>
      <c r="C45" s="215"/>
      <c r="D45" s="215"/>
      <c r="E45" s="216">
        <f t="shared" si="0"/>
        <v>0</v>
      </c>
      <c r="F45" s="217"/>
      <c r="G45" s="185"/>
    </row>
    <row r="46" ht="21" customHeight="1" spans="1:7">
      <c r="A46" s="222" t="s">
        <v>63</v>
      </c>
      <c r="B46" s="215">
        <v>612</v>
      </c>
      <c r="C46" s="215">
        <v>643</v>
      </c>
      <c r="D46" s="215">
        <v>635</v>
      </c>
      <c r="E46" s="216">
        <f t="shared" si="0"/>
        <v>23</v>
      </c>
      <c r="F46" s="217">
        <f t="shared" si="1"/>
        <v>3.75816993464052</v>
      </c>
      <c r="G46" s="185">
        <f t="shared" si="3"/>
        <v>98.755832037325</v>
      </c>
    </row>
    <row r="47" ht="21" customHeight="1" spans="1:7">
      <c r="A47" s="222" t="s">
        <v>64</v>
      </c>
      <c r="B47" s="215">
        <v>408</v>
      </c>
      <c r="C47" s="215">
        <v>428</v>
      </c>
      <c r="D47" s="215">
        <v>424</v>
      </c>
      <c r="E47" s="216">
        <f t="shared" si="0"/>
        <v>16</v>
      </c>
      <c r="F47" s="217">
        <f t="shared" si="1"/>
        <v>3.92156862745098</v>
      </c>
      <c r="G47" s="185">
        <f t="shared" si="3"/>
        <v>99.0654205607477</v>
      </c>
    </row>
    <row r="48" ht="21" customHeight="1" spans="1:7">
      <c r="A48" s="222" t="s">
        <v>65</v>
      </c>
      <c r="B48" s="215"/>
      <c r="C48" s="215"/>
      <c r="D48" s="215"/>
      <c r="E48" s="216">
        <f t="shared" si="0"/>
        <v>0</v>
      </c>
      <c r="F48" s="217"/>
      <c r="G48" s="185"/>
    </row>
    <row r="49" ht="21" customHeight="1" spans="1:7">
      <c r="A49" s="222" t="s">
        <v>66</v>
      </c>
      <c r="B49" s="215"/>
      <c r="C49" s="215"/>
      <c r="D49" s="215"/>
      <c r="E49" s="216">
        <f t="shared" si="0"/>
        <v>0</v>
      </c>
      <c r="F49" s="217"/>
      <c r="G49" s="185"/>
    </row>
    <row r="50" ht="21" customHeight="1" spans="1:7">
      <c r="A50" s="222" t="s">
        <v>67</v>
      </c>
      <c r="B50" s="215">
        <v>129</v>
      </c>
      <c r="C50" s="215">
        <v>135</v>
      </c>
      <c r="D50" s="215">
        <v>119</v>
      </c>
      <c r="E50" s="216">
        <f t="shared" si="0"/>
        <v>-10</v>
      </c>
      <c r="F50" s="217">
        <f t="shared" si="1"/>
        <v>-7.75193798449612</v>
      </c>
      <c r="G50" s="185">
        <f t="shared" si="3"/>
        <v>88.1481481481482</v>
      </c>
    </row>
    <row r="51" ht="35" customHeight="1" spans="1:7">
      <c r="A51" s="222" t="s">
        <v>68</v>
      </c>
      <c r="B51" s="215"/>
      <c r="C51" s="215"/>
      <c r="D51" s="215"/>
      <c r="E51" s="216">
        <f t="shared" si="0"/>
        <v>0</v>
      </c>
      <c r="F51" s="217"/>
      <c r="G51" s="185"/>
    </row>
    <row r="52" ht="21" customHeight="1" spans="1:7">
      <c r="A52" s="222" t="s">
        <v>69</v>
      </c>
      <c r="B52" s="215"/>
      <c r="C52" s="215"/>
      <c r="D52" s="215"/>
      <c r="E52" s="216">
        <f t="shared" si="0"/>
        <v>0</v>
      </c>
      <c r="F52" s="217"/>
      <c r="G52" s="185"/>
    </row>
    <row r="53" ht="21" customHeight="1" spans="1:7">
      <c r="A53" s="222" t="s">
        <v>70</v>
      </c>
      <c r="B53" s="215"/>
      <c r="C53" s="215"/>
      <c r="D53" s="215"/>
      <c r="E53" s="216">
        <f t="shared" si="0"/>
        <v>0</v>
      </c>
      <c r="F53" s="217"/>
      <c r="G53" s="185"/>
    </row>
    <row r="54" ht="21" customHeight="1" spans="1:7">
      <c r="A54" s="222" t="s">
        <v>71</v>
      </c>
      <c r="B54" s="215">
        <v>102</v>
      </c>
      <c r="C54" s="215">
        <v>50</v>
      </c>
      <c r="D54" s="215">
        <v>810</v>
      </c>
      <c r="E54" s="216">
        <f t="shared" si="0"/>
        <v>708</v>
      </c>
      <c r="F54" s="217">
        <f t="shared" si="1"/>
        <v>694.117647058824</v>
      </c>
      <c r="G54" s="185">
        <f t="shared" si="3"/>
        <v>1620</v>
      </c>
    </row>
    <row r="55" ht="21" customHeight="1" spans="1:7">
      <c r="A55" s="222" t="s">
        <v>72</v>
      </c>
      <c r="B55" s="215">
        <v>63</v>
      </c>
      <c r="C55" s="215">
        <v>66</v>
      </c>
      <c r="D55" s="215"/>
      <c r="E55" s="216">
        <f t="shared" si="0"/>
        <v>-63</v>
      </c>
      <c r="F55" s="217">
        <f t="shared" si="1"/>
        <v>-100</v>
      </c>
      <c r="G55" s="185">
        <f t="shared" si="3"/>
        <v>0</v>
      </c>
    </row>
    <row r="56" ht="21" customHeight="1" spans="1:7">
      <c r="A56" s="222" t="s">
        <v>73</v>
      </c>
      <c r="B56" s="215"/>
      <c r="C56" s="215"/>
      <c r="D56" s="215"/>
      <c r="E56" s="216">
        <f t="shared" si="0"/>
        <v>0</v>
      </c>
      <c r="F56" s="217"/>
      <c r="G56" s="185"/>
    </row>
    <row r="57" ht="21" customHeight="1" spans="1:7">
      <c r="A57" s="222" t="s">
        <v>74</v>
      </c>
      <c r="B57" s="215">
        <v>1067</v>
      </c>
      <c r="C57" s="215">
        <v>1120</v>
      </c>
      <c r="D57" s="215">
        <v>600</v>
      </c>
      <c r="E57" s="216">
        <f t="shared" si="0"/>
        <v>-467</v>
      </c>
      <c r="F57" s="217">
        <f t="shared" si="1"/>
        <v>-43.767572633552</v>
      </c>
      <c r="G57" s="185">
        <f t="shared" si="3"/>
        <v>53.5714285714286</v>
      </c>
    </row>
    <row r="58" ht="21" customHeight="1" spans="1:7">
      <c r="A58" s="223" t="s">
        <v>75</v>
      </c>
      <c r="B58" s="215">
        <v>70</v>
      </c>
      <c r="C58" s="215">
        <v>50</v>
      </c>
      <c r="D58" s="215"/>
      <c r="E58" s="216">
        <f t="shared" si="0"/>
        <v>-70</v>
      </c>
      <c r="F58" s="217">
        <f t="shared" si="1"/>
        <v>-100</v>
      </c>
      <c r="G58" s="185">
        <f t="shared" si="3"/>
        <v>0</v>
      </c>
    </row>
    <row r="59" ht="21" customHeight="1" spans="1:7">
      <c r="A59" s="223" t="s">
        <v>76</v>
      </c>
      <c r="B59" s="215">
        <v>567</v>
      </c>
      <c r="C59" s="215">
        <v>2815</v>
      </c>
      <c r="D59" s="215">
        <v>1135</v>
      </c>
      <c r="E59" s="216">
        <f t="shared" si="0"/>
        <v>568</v>
      </c>
      <c r="F59" s="217">
        <f t="shared" si="1"/>
        <v>100.176366843034</v>
      </c>
      <c r="G59" s="185">
        <f t="shared" si="3"/>
        <v>40.3197158081705</v>
      </c>
    </row>
  </sheetData>
  <mergeCells count="7">
    <mergeCell ref="A2:G2"/>
    <mergeCell ref="A3:B3"/>
    <mergeCell ref="D3:F3"/>
    <mergeCell ref="D4:F4"/>
    <mergeCell ref="B4:B5"/>
    <mergeCell ref="C4:C5"/>
    <mergeCell ref="G4:G5"/>
  </mergeCells>
  <printOptions horizontalCentered="1"/>
  <pageMargins left="0.751388888888889" right="0.751388888888889" top="1" bottom="1" header="0.5" footer="0.5"/>
  <pageSetup paperSize="9" firstPageNumber="18" orientation="landscape" useFirstPageNumber="1" horizontalDpi="600"/>
  <headerFooter>
    <oddFooter>&amp;C&amp;P</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5"/>
  <sheetViews>
    <sheetView workbookViewId="0">
      <selection activeCell="A26" sqref="A26"/>
    </sheetView>
  </sheetViews>
  <sheetFormatPr defaultColWidth="9" defaultRowHeight="13.5" outlineLevelCol="6"/>
  <cols>
    <col min="1" max="1" width="49.1333333333333" style="3" customWidth="1"/>
    <col min="2" max="2" width="14.25" style="178" customWidth="1"/>
    <col min="3" max="3" width="11.6333333333333" style="178" customWidth="1"/>
    <col min="4" max="4" width="14.5" style="178" customWidth="1"/>
    <col min="5" max="5" width="14" style="3" customWidth="1"/>
    <col min="6" max="6" width="11.1333333333333" style="3" customWidth="1"/>
    <col min="7" max="7" width="12.5" style="97" customWidth="1"/>
    <col min="8" max="16384" width="9" style="3"/>
  </cols>
  <sheetData>
    <row r="1" ht="20.25" spans="1:5">
      <c r="A1" s="93" t="s">
        <v>77</v>
      </c>
      <c r="B1" s="94"/>
      <c r="C1" s="95"/>
      <c r="D1" s="95"/>
      <c r="E1" s="96"/>
    </row>
    <row r="2" ht="27" spans="1:7">
      <c r="A2" s="98" t="s">
        <v>78</v>
      </c>
      <c r="B2" s="98"/>
      <c r="C2" s="98"/>
      <c r="D2" s="99"/>
      <c r="E2" s="98"/>
      <c r="F2" s="98"/>
      <c r="G2" s="100"/>
    </row>
    <row r="3" s="127" customFormat="1" ht="29" customHeight="1" spans="1:7">
      <c r="A3" s="101" t="s">
        <v>12</v>
      </c>
      <c r="B3" s="102"/>
      <c r="C3" s="179" t="s">
        <v>79</v>
      </c>
      <c r="D3" s="179"/>
      <c r="E3" s="180"/>
      <c r="F3" s="127"/>
      <c r="G3" s="127" t="s">
        <v>14</v>
      </c>
    </row>
    <row r="4" spans="1:7">
      <c r="A4" s="107" t="s">
        <v>15</v>
      </c>
      <c r="B4" s="108" t="s">
        <v>80</v>
      </c>
      <c r="C4" s="108" t="s">
        <v>81</v>
      </c>
      <c r="D4" s="108" t="s">
        <v>82</v>
      </c>
      <c r="E4" s="107" t="s">
        <v>83</v>
      </c>
      <c r="F4" s="181" t="s">
        <v>84</v>
      </c>
      <c r="G4" s="182" t="s">
        <v>85</v>
      </c>
    </row>
    <row r="5" ht="18" customHeight="1" spans="1:7">
      <c r="A5" s="111"/>
      <c r="B5" s="112"/>
      <c r="C5" s="112"/>
      <c r="D5" s="112"/>
      <c r="E5" s="111"/>
      <c r="F5" s="183"/>
      <c r="G5" s="184"/>
    </row>
    <row r="6" ht="21" customHeight="1" spans="1:7">
      <c r="A6" s="115" t="s">
        <v>86</v>
      </c>
      <c r="B6" s="116">
        <f>B7+B10+B11+B15+B21</f>
        <v>256617</v>
      </c>
      <c r="C6" s="116">
        <f>C7+C10+C11+C15+C21</f>
        <v>287217</v>
      </c>
      <c r="D6" s="116">
        <f t="shared" ref="B6:F6" si="0">D7+D10+D11+D15+D21</f>
        <v>30600</v>
      </c>
      <c r="E6" s="117">
        <f t="shared" ref="E6:E11" si="1">(D6/B6)*100</f>
        <v>11.9243853680777</v>
      </c>
      <c r="F6" s="116">
        <f t="shared" si="0"/>
        <v>287217</v>
      </c>
      <c r="G6" s="185">
        <f t="shared" ref="G6:G11" si="2">(C6/F6)*100</f>
        <v>100</v>
      </c>
    </row>
    <row r="7" ht="21" customHeight="1" spans="1:7">
      <c r="A7" s="119" t="s">
        <v>87</v>
      </c>
      <c r="B7" s="122">
        <f t="shared" ref="B7:F7" si="3">B8+B9</f>
        <v>28695</v>
      </c>
      <c r="C7" s="122">
        <f t="shared" si="3"/>
        <v>35833</v>
      </c>
      <c r="D7" s="120">
        <f t="shared" si="3"/>
        <v>7138</v>
      </c>
      <c r="E7" s="121">
        <f t="shared" si="1"/>
        <v>24.8754138351629</v>
      </c>
      <c r="F7" s="120">
        <f t="shared" si="3"/>
        <v>35833</v>
      </c>
      <c r="G7" s="185">
        <f t="shared" si="2"/>
        <v>100</v>
      </c>
    </row>
    <row r="8" ht="21" customHeight="1" spans="1:7">
      <c r="A8" s="186" t="s">
        <v>88</v>
      </c>
      <c r="B8" s="187">
        <v>3182</v>
      </c>
      <c r="C8" s="187">
        <v>14162</v>
      </c>
      <c r="D8" s="187">
        <f>C8-B8</f>
        <v>10980</v>
      </c>
      <c r="E8" s="121">
        <f t="shared" si="1"/>
        <v>345.065996228787</v>
      </c>
      <c r="F8" s="187">
        <v>14162</v>
      </c>
      <c r="G8" s="185">
        <f t="shared" si="2"/>
        <v>100</v>
      </c>
    </row>
    <row r="9" ht="21" customHeight="1" spans="1:7">
      <c r="A9" s="124" t="s">
        <v>89</v>
      </c>
      <c r="B9" s="120">
        <v>25513</v>
      </c>
      <c r="C9" s="120">
        <v>21671</v>
      </c>
      <c r="D9" s="187">
        <f>C9-B9</f>
        <v>-3842</v>
      </c>
      <c r="E9" s="121">
        <f t="shared" si="1"/>
        <v>-15.058989534747</v>
      </c>
      <c r="F9" s="120">
        <v>21671</v>
      </c>
      <c r="G9" s="185">
        <f t="shared" si="2"/>
        <v>100</v>
      </c>
    </row>
    <row r="10" ht="21" customHeight="1" spans="1:7">
      <c r="A10" s="119" t="s">
        <v>90</v>
      </c>
      <c r="B10" s="122">
        <v>26148</v>
      </c>
      <c r="C10" s="122">
        <v>28073</v>
      </c>
      <c r="D10" s="123">
        <f>C10-B10</f>
        <v>1925</v>
      </c>
      <c r="E10" s="117">
        <f t="shared" si="1"/>
        <v>7.36193972770384</v>
      </c>
      <c r="F10" s="122">
        <v>28073</v>
      </c>
      <c r="G10" s="185">
        <f t="shared" si="2"/>
        <v>100</v>
      </c>
    </row>
    <row r="11" ht="21" customHeight="1" spans="1:7">
      <c r="A11" s="119" t="s">
        <v>91</v>
      </c>
      <c r="B11" s="116">
        <f t="shared" ref="B11:F11" si="4">B13+B14+B12</f>
        <v>172411</v>
      </c>
      <c r="C11" s="116">
        <f t="shared" si="4"/>
        <v>176080</v>
      </c>
      <c r="D11" s="116">
        <f>D13+D14</f>
        <v>3669</v>
      </c>
      <c r="E11" s="117">
        <f t="shared" si="1"/>
        <v>2.12805447448249</v>
      </c>
      <c r="F11" s="116">
        <f t="shared" si="4"/>
        <v>176080</v>
      </c>
      <c r="G11" s="185">
        <f t="shared" si="2"/>
        <v>100</v>
      </c>
    </row>
    <row r="12" ht="21" customHeight="1" spans="1:7">
      <c r="A12" s="188" t="s">
        <v>92</v>
      </c>
      <c r="B12" s="189">
        <v>3444</v>
      </c>
      <c r="C12" s="189">
        <v>3444</v>
      </c>
      <c r="D12" s="189"/>
      <c r="E12" s="121"/>
      <c r="F12" s="189">
        <v>3444</v>
      </c>
      <c r="G12" s="185"/>
    </row>
    <row r="13" ht="21" customHeight="1" spans="1:7">
      <c r="A13" s="124" t="s">
        <v>93</v>
      </c>
      <c r="B13" s="189">
        <v>150282</v>
      </c>
      <c r="C13" s="189">
        <v>156096</v>
      </c>
      <c r="D13" s="120">
        <f>C13-B13</f>
        <v>5814</v>
      </c>
      <c r="E13" s="121">
        <f>(D13/B13)*100</f>
        <v>3.86872679362798</v>
      </c>
      <c r="F13" s="189">
        <v>156096</v>
      </c>
      <c r="G13" s="185">
        <f t="shared" ref="G13:G21" si="5">(C13/F13)*100</f>
        <v>100</v>
      </c>
    </row>
    <row r="14" ht="21" customHeight="1" spans="1:7">
      <c r="A14" s="124" t="s">
        <v>94</v>
      </c>
      <c r="B14" s="120">
        <v>18685</v>
      </c>
      <c r="C14" s="120">
        <v>16540</v>
      </c>
      <c r="D14" s="120">
        <f>C14-B14</f>
        <v>-2145</v>
      </c>
      <c r="E14" s="121">
        <f>(D14/B14)*100</f>
        <v>-11.4797966283115</v>
      </c>
      <c r="F14" s="120">
        <v>16540</v>
      </c>
      <c r="G14" s="185">
        <f t="shared" si="5"/>
        <v>100</v>
      </c>
    </row>
    <row r="15" ht="21" customHeight="1" spans="1:7">
      <c r="A15" s="119" t="s">
        <v>95</v>
      </c>
      <c r="B15" s="122">
        <f>SUM(B16:B20)</f>
        <v>26863</v>
      </c>
      <c r="C15" s="122">
        <f>SUM(C16:C20)</f>
        <v>42431</v>
      </c>
      <c r="D15" s="122">
        <f>SUM(D16:D20)</f>
        <v>15568</v>
      </c>
      <c r="E15" s="117">
        <f>(D15/B15)*100</f>
        <v>57.9533186911365</v>
      </c>
      <c r="F15" s="122">
        <f>SUM(F16:F20)</f>
        <v>42431</v>
      </c>
      <c r="G15" s="185">
        <f t="shared" si="5"/>
        <v>100</v>
      </c>
    </row>
    <row r="16" ht="21" customHeight="1" spans="1:7">
      <c r="A16" s="124" t="s">
        <v>96</v>
      </c>
      <c r="B16" s="120">
        <v>15325</v>
      </c>
      <c r="C16" s="120">
        <v>15893</v>
      </c>
      <c r="D16" s="120">
        <f t="shared" ref="D16:D21" si="6">C16-B16</f>
        <v>568</v>
      </c>
      <c r="E16" s="121">
        <f>(D16/B16)*100</f>
        <v>3.70636215334421</v>
      </c>
      <c r="F16" s="120">
        <v>15893</v>
      </c>
      <c r="G16" s="185">
        <f t="shared" si="5"/>
        <v>100</v>
      </c>
    </row>
    <row r="17" ht="21" customHeight="1" spans="1:7">
      <c r="A17" s="124" t="s">
        <v>97</v>
      </c>
      <c r="B17" s="120"/>
      <c r="C17" s="120"/>
      <c r="D17" s="120">
        <f t="shared" si="6"/>
        <v>0</v>
      </c>
      <c r="E17" s="121"/>
      <c r="F17" s="120"/>
      <c r="G17" s="185"/>
    </row>
    <row r="18" ht="21" customHeight="1" spans="1:7">
      <c r="A18" s="124" t="s">
        <v>98</v>
      </c>
      <c r="B18" s="120"/>
      <c r="C18" s="120"/>
      <c r="D18" s="120">
        <f t="shared" si="6"/>
        <v>0</v>
      </c>
      <c r="E18" s="121"/>
      <c r="F18" s="120"/>
      <c r="G18" s="185"/>
    </row>
    <row r="19" ht="21" customHeight="1" spans="1:7">
      <c r="A19" s="124" t="s">
        <v>99</v>
      </c>
      <c r="B19" s="120">
        <v>11500</v>
      </c>
      <c r="C19" s="120">
        <v>26538</v>
      </c>
      <c r="D19" s="120">
        <f t="shared" si="6"/>
        <v>15038</v>
      </c>
      <c r="E19" s="121">
        <f>(D19/B19)*100</f>
        <v>130.765217391304</v>
      </c>
      <c r="F19" s="120">
        <v>26538</v>
      </c>
      <c r="G19" s="185">
        <f t="shared" si="5"/>
        <v>100</v>
      </c>
    </row>
    <row r="20" ht="21" customHeight="1" spans="1:7">
      <c r="A20" s="124" t="s">
        <v>100</v>
      </c>
      <c r="B20" s="120">
        <v>38</v>
      </c>
      <c r="C20" s="120"/>
      <c r="D20" s="120">
        <f t="shared" si="6"/>
        <v>-38</v>
      </c>
      <c r="E20" s="121">
        <f t="shared" ref="E20:E54" si="7">(D20/B20)*100</f>
        <v>-100</v>
      </c>
      <c r="F20" s="120"/>
      <c r="G20" s="185"/>
    </row>
    <row r="21" ht="21" customHeight="1" spans="1:7">
      <c r="A21" s="119" t="s">
        <v>101</v>
      </c>
      <c r="B21" s="122">
        <v>2500</v>
      </c>
      <c r="C21" s="122">
        <v>4800</v>
      </c>
      <c r="D21" s="122">
        <f t="shared" si="6"/>
        <v>2300</v>
      </c>
      <c r="E21" s="117">
        <f t="shared" si="7"/>
        <v>92</v>
      </c>
      <c r="F21" s="122">
        <v>4800</v>
      </c>
      <c r="G21" s="185">
        <f t="shared" si="5"/>
        <v>100</v>
      </c>
    </row>
    <row r="22" ht="21" customHeight="1" spans="1:7">
      <c r="A22" s="115" t="s">
        <v>102</v>
      </c>
      <c r="B22" s="116">
        <f>B23+B24+B50+B51+B52+B53</f>
        <v>234946</v>
      </c>
      <c r="C22" s="116">
        <f>C23+C24+C50+C51+C52+C53+C54</f>
        <v>255372</v>
      </c>
      <c r="D22" s="116">
        <f>D23+D24+D50+D51+D52</f>
        <v>15399</v>
      </c>
      <c r="E22" s="117">
        <f t="shared" si="7"/>
        <v>6.55427204549131</v>
      </c>
      <c r="F22" s="116">
        <f>F23+F24+F50+F51+F52+F53</f>
        <v>282190</v>
      </c>
      <c r="G22" s="185"/>
    </row>
    <row r="23" ht="21" customHeight="1" spans="1:7">
      <c r="A23" s="119" t="s">
        <v>103</v>
      </c>
      <c r="B23" s="122">
        <v>2426</v>
      </c>
      <c r="C23" s="122">
        <v>3582</v>
      </c>
      <c r="D23" s="120">
        <f>C23-B23</f>
        <v>1156</v>
      </c>
      <c r="E23" s="121">
        <f t="shared" si="7"/>
        <v>47.6504534212696</v>
      </c>
      <c r="F23" s="120">
        <v>3582</v>
      </c>
      <c r="G23" s="185">
        <f t="shared" ref="G22:G54" si="8">(C23/F23)*100</f>
        <v>100</v>
      </c>
    </row>
    <row r="24" ht="21" customHeight="1" spans="1:7">
      <c r="A24" s="119" t="s">
        <v>104</v>
      </c>
      <c r="B24" s="122">
        <f>SUM(B25:B49)</f>
        <v>206616</v>
      </c>
      <c r="C24" s="122">
        <f t="shared" ref="B24:F24" si="9">SUM(C25:C49)</f>
        <v>218185</v>
      </c>
      <c r="D24" s="120">
        <f t="shared" si="9"/>
        <v>11569</v>
      </c>
      <c r="E24" s="121">
        <f t="shared" si="7"/>
        <v>5.5992759515236</v>
      </c>
      <c r="F24" s="120">
        <f t="shared" si="9"/>
        <v>250030</v>
      </c>
      <c r="G24" s="185">
        <f t="shared" si="8"/>
        <v>87.2635283765948</v>
      </c>
    </row>
    <row r="25" ht="21" customHeight="1" spans="1:7">
      <c r="A25" s="125" t="s">
        <v>105</v>
      </c>
      <c r="B25" s="120">
        <v>23025</v>
      </c>
      <c r="C25" s="120">
        <v>24603</v>
      </c>
      <c r="D25" s="120">
        <f>C25-B25</f>
        <v>1578</v>
      </c>
      <c r="E25" s="121">
        <f t="shared" si="7"/>
        <v>6.85342019543974</v>
      </c>
      <c r="F25" s="120">
        <v>24751</v>
      </c>
      <c r="G25" s="185">
        <f t="shared" si="8"/>
        <v>99.402044361844</v>
      </c>
    </row>
    <row r="26" ht="21" customHeight="1" spans="1:7">
      <c r="A26" s="125" t="s">
        <v>106</v>
      </c>
      <c r="B26" s="120"/>
      <c r="C26" s="120"/>
      <c r="D26" s="120">
        <f t="shared" ref="D26:D53" si="10">C26-B26</f>
        <v>0</v>
      </c>
      <c r="E26" s="121"/>
      <c r="F26" s="120"/>
      <c r="G26" s="185"/>
    </row>
    <row r="27" ht="21" customHeight="1" spans="1:7">
      <c r="A27" s="125" t="s">
        <v>107</v>
      </c>
      <c r="B27" s="120">
        <v>219</v>
      </c>
      <c r="C27" s="120">
        <v>190</v>
      </c>
      <c r="D27" s="120">
        <f t="shared" si="10"/>
        <v>-29</v>
      </c>
      <c r="E27" s="121">
        <f t="shared" si="7"/>
        <v>-13.2420091324201</v>
      </c>
      <c r="F27" s="120">
        <v>190</v>
      </c>
      <c r="G27" s="185">
        <f t="shared" si="8"/>
        <v>100</v>
      </c>
    </row>
    <row r="28" ht="21" customHeight="1" spans="1:7">
      <c r="A28" s="125" t="s">
        <v>108</v>
      </c>
      <c r="B28" s="120">
        <v>9842</v>
      </c>
      <c r="C28" s="120">
        <v>7204</v>
      </c>
      <c r="D28" s="120">
        <f t="shared" si="10"/>
        <v>-2638</v>
      </c>
      <c r="E28" s="121">
        <f t="shared" si="7"/>
        <v>-26.8034952245479</v>
      </c>
      <c r="F28" s="120">
        <v>7591</v>
      </c>
      <c r="G28" s="185">
        <f t="shared" si="8"/>
        <v>94.9018574627849</v>
      </c>
    </row>
    <row r="29" ht="21" customHeight="1" spans="1:7">
      <c r="A29" s="125" t="s">
        <v>109</v>
      </c>
      <c r="B29" s="120">
        <v>35259</v>
      </c>
      <c r="C29" s="120">
        <v>35278</v>
      </c>
      <c r="D29" s="120">
        <f t="shared" si="10"/>
        <v>19</v>
      </c>
      <c r="E29" s="121">
        <f t="shared" si="7"/>
        <v>0.0538869508494285</v>
      </c>
      <c r="F29" s="120">
        <v>36739</v>
      </c>
      <c r="G29" s="185">
        <f t="shared" si="8"/>
        <v>96.0232994910041</v>
      </c>
    </row>
    <row r="30" ht="21" customHeight="1" spans="1:7">
      <c r="A30" s="125" t="s">
        <v>110</v>
      </c>
      <c r="B30" s="120">
        <v>2207</v>
      </c>
      <c r="C30" s="120">
        <v>2209</v>
      </c>
      <c r="D30" s="120">
        <f t="shared" si="10"/>
        <v>2</v>
      </c>
      <c r="E30" s="121">
        <f t="shared" si="7"/>
        <v>0.0906207521522429</v>
      </c>
      <c r="F30" s="120">
        <v>2386</v>
      </c>
      <c r="G30" s="185">
        <f t="shared" si="8"/>
        <v>92.5817267393127</v>
      </c>
    </row>
    <row r="31" ht="21" customHeight="1" spans="1:7">
      <c r="A31" s="125" t="s">
        <v>111</v>
      </c>
      <c r="B31" s="120">
        <v>4486</v>
      </c>
      <c r="C31" s="120">
        <v>6590</v>
      </c>
      <c r="D31" s="120">
        <f t="shared" si="10"/>
        <v>2104</v>
      </c>
      <c r="E31" s="121">
        <f t="shared" si="7"/>
        <v>46.9014712438698</v>
      </c>
      <c r="F31" s="120">
        <v>9694</v>
      </c>
      <c r="G31" s="185">
        <f t="shared" si="8"/>
        <v>67.9801939343924</v>
      </c>
    </row>
    <row r="32" ht="21" customHeight="1" spans="1:7">
      <c r="A32" s="125" t="s">
        <v>112</v>
      </c>
      <c r="B32" s="120">
        <v>32342</v>
      </c>
      <c r="C32" s="120">
        <v>40002</v>
      </c>
      <c r="D32" s="120">
        <f t="shared" si="10"/>
        <v>7660</v>
      </c>
      <c r="E32" s="121">
        <f t="shared" si="7"/>
        <v>23.6843732607755</v>
      </c>
      <c r="F32" s="120">
        <v>40364</v>
      </c>
      <c r="G32" s="185">
        <f t="shared" si="8"/>
        <v>99.1031612327817</v>
      </c>
    </row>
    <row r="33" ht="21" customHeight="1" spans="1:7">
      <c r="A33" s="125" t="s">
        <v>113</v>
      </c>
      <c r="B33" s="120">
        <v>14450</v>
      </c>
      <c r="C33" s="120">
        <v>18602</v>
      </c>
      <c r="D33" s="120">
        <f t="shared" si="10"/>
        <v>4152</v>
      </c>
      <c r="E33" s="121">
        <f t="shared" si="7"/>
        <v>28.7335640138408</v>
      </c>
      <c r="F33" s="120">
        <v>18937</v>
      </c>
      <c r="G33" s="185">
        <f t="shared" si="8"/>
        <v>98.2309763954164</v>
      </c>
    </row>
    <row r="34" ht="21" customHeight="1" spans="1:7">
      <c r="A34" s="125" t="s">
        <v>114</v>
      </c>
      <c r="B34" s="120">
        <v>3466</v>
      </c>
      <c r="C34" s="120">
        <v>2725</v>
      </c>
      <c r="D34" s="120">
        <f t="shared" si="10"/>
        <v>-741</v>
      </c>
      <c r="E34" s="121">
        <f t="shared" si="7"/>
        <v>-21.3791113675707</v>
      </c>
      <c r="F34" s="120">
        <v>3475</v>
      </c>
      <c r="G34" s="185">
        <f t="shared" si="8"/>
        <v>78.4172661870504</v>
      </c>
    </row>
    <row r="35" ht="21" customHeight="1" spans="1:7">
      <c r="A35" s="125" t="s">
        <v>115</v>
      </c>
      <c r="B35" s="120">
        <v>9483</v>
      </c>
      <c r="C35" s="120">
        <v>6483</v>
      </c>
      <c r="D35" s="120">
        <f t="shared" si="10"/>
        <v>-3000</v>
      </c>
      <c r="E35" s="121">
        <f t="shared" si="7"/>
        <v>-31.6355583676052</v>
      </c>
      <c r="F35" s="120">
        <v>8745</v>
      </c>
      <c r="G35" s="185">
        <f t="shared" si="8"/>
        <v>74.1337907375643</v>
      </c>
    </row>
    <row r="36" ht="21" customHeight="1" spans="1:7">
      <c r="A36" s="125" t="s">
        <v>116</v>
      </c>
      <c r="B36" s="120">
        <v>47118</v>
      </c>
      <c r="C36" s="120">
        <v>49355</v>
      </c>
      <c r="D36" s="120">
        <f t="shared" si="10"/>
        <v>2237</v>
      </c>
      <c r="E36" s="121">
        <f t="shared" si="7"/>
        <v>4.74765482405875</v>
      </c>
      <c r="F36" s="120">
        <v>62774</v>
      </c>
      <c r="G36" s="185">
        <f t="shared" si="8"/>
        <v>78.6233153853506</v>
      </c>
    </row>
    <row r="37" ht="21" customHeight="1" spans="1:7">
      <c r="A37" s="125" t="s">
        <v>117</v>
      </c>
      <c r="B37" s="120">
        <v>9844</v>
      </c>
      <c r="C37" s="120">
        <v>10014</v>
      </c>
      <c r="D37" s="120">
        <f t="shared" si="10"/>
        <v>170</v>
      </c>
      <c r="E37" s="121">
        <f t="shared" si="7"/>
        <v>1.72694026818367</v>
      </c>
      <c r="F37" s="120">
        <v>15996</v>
      </c>
      <c r="G37" s="185">
        <f t="shared" si="8"/>
        <v>62.6031507876969</v>
      </c>
    </row>
    <row r="38" ht="21" customHeight="1" spans="1:7">
      <c r="A38" s="125" t="s">
        <v>118</v>
      </c>
      <c r="B38" s="120">
        <v>277</v>
      </c>
      <c r="C38" s="120">
        <v>389</v>
      </c>
      <c r="D38" s="120">
        <f t="shared" si="10"/>
        <v>112</v>
      </c>
      <c r="E38" s="121">
        <f t="shared" si="7"/>
        <v>40.4332129963899</v>
      </c>
      <c r="F38" s="120">
        <v>412</v>
      </c>
      <c r="G38" s="185">
        <f t="shared" si="8"/>
        <v>94.4174757281553</v>
      </c>
    </row>
    <row r="39" ht="21" customHeight="1" spans="1:7">
      <c r="A39" s="125" t="s">
        <v>119</v>
      </c>
      <c r="B39" s="120">
        <v>343</v>
      </c>
      <c r="C39" s="120">
        <v>397</v>
      </c>
      <c r="D39" s="120">
        <f t="shared" si="10"/>
        <v>54</v>
      </c>
      <c r="E39" s="121">
        <f t="shared" si="7"/>
        <v>15.7434402332362</v>
      </c>
      <c r="F39" s="120">
        <v>416</v>
      </c>
      <c r="G39" s="185">
        <f t="shared" si="8"/>
        <v>95.4326923076923</v>
      </c>
    </row>
    <row r="40" ht="21" customHeight="1" spans="1:7">
      <c r="A40" s="125" t="s">
        <v>120</v>
      </c>
      <c r="B40" s="120">
        <v>752</v>
      </c>
      <c r="C40" s="120">
        <v>334</v>
      </c>
      <c r="D40" s="120">
        <f t="shared" si="10"/>
        <v>-418</v>
      </c>
      <c r="E40" s="121">
        <f t="shared" si="7"/>
        <v>-55.5851063829787</v>
      </c>
      <c r="F40" s="120">
        <v>829</v>
      </c>
      <c r="G40" s="185">
        <f t="shared" si="8"/>
        <v>40.2895054282268</v>
      </c>
    </row>
    <row r="41" ht="21" customHeight="1" spans="1:7">
      <c r="A41" s="125" t="s">
        <v>121</v>
      </c>
      <c r="B41" s="120"/>
      <c r="C41" s="120"/>
      <c r="D41" s="120">
        <f t="shared" si="10"/>
        <v>0</v>
      </c>
      <c r="E41" s="121"/>
      <c r="F41" s="120"/>
      <c r="G41" s="185"/>
    </row>
    <row r="42" ht="21" customHeight="1" spans="1:7">
      <c r="A42" s="125" t="s">
        <v>122</v>
      </c>
      <c r="B42" s="120">
        <v>1249</v>
      </c>
      <c r="C42" s="120">
        <v>1406</v>
      </c>
      <c r="D42" s="120">
        <f t="shared" si="10"/>
        <v>157</v>
      </c>
      <c r="E42" s="121">
        <f t="shared" si="7"/>
        <v>12.5700560448359</v>
      </c>
      <c r="F42" s="120">
        <v>2071</v>
      </c>
      <c r="G42" s="185">
        <f t="shared" si="8"/>
        <v>67.8899082568807</v>
      </c>
    </row>
    <row r="43" ht="21" customHeight="1" spans="1:7">
      <c r="A43" s="125" t="s">
        <v>123</v>
      </c>
      <c r="B43" s="120">
        <v>5390</v>
      </c>
      <c r="C43" s="120">
        <v>5220</v>
      </c>
      <c r="D43" s="120">
        <f t="shared" si="10"/>
        <v>-170</v>
      </c>
      <c r="E43" s="121">
        <f t="shared" si="7"/>
        <v>-3.15398886827458</v>
      </c>
      <c r="F43" s="120">
        <v>5364</v>
      </c>
      <c r="G43" s="185">
        <f t="shared" si="8"/>
        <v>97.3154362416107</v>
      </c>
    </row>
    <row r="44" ht="21" customHeight="1" spans="1:7">
      <c r="A44" s="125" t="s">
        <v>124</v>
      </c>
      <c r="B44" s="120">
        <v>68</v>
      </c>
      <c r="C44" s="120">
        <v>311</v>
      </c>
      <c r="D44" s="120">
        <f t="shared" si="10"/>
        <v>243</v>
      </c>
      <c r="E44" s="121">
        <f t="shared" si="7"/>
        <v>357.352941176471</v>
      </c>
      <c r="F44" s="120">
        <v>311</v>
      </c>
      <c r="G44" s="185">
        <f t="shared" si="8"/>
        <v>100</v>
      </c>
    </row>
    <row r="45" ht="21" customHeight="1" spans="1:7">
      <c r="A45" s="125" t="s">
        <v>125</v>
      </c>
      <c r="B45" s="120">
        <v>3123</v>
      </c>
      <c r="C45" s="120">
        <v>2646</v>
      </c>
      <c r="D45" s="120">
        <f t="shared" si="10"/>
        <v>-477</v>
      </c>
      <c r="E45" s="121">
        <f t="shared" si="7"/>
        <v>-15.2737752161383</v>
      </c>
      <c r="F45" s="120">
        <v>4759</v>
      </c>
      <c r="G45" s="185">
        <f t="shared" si="8"/>
        <v>55.5999159487287</v>
      </c>
    </row>
    <row r="46" ht="21" customHeight="1" spans="1:7">
      <c r="A46" s="125" t="s">
        <v>126</v>
      </c>
      <c r="B46" s="120"/>
      <c r="C46" s="120"/>
      <c r="D46" s="120">
        <f t="shared" si="10"/>
        <v>0</v>
      </c>
      <c r="E46" s="121"/>
      <c r="F46" s="120"/>
      <c r="G46" s="185"/>
    </row>
    <row r="47" ht="21" customHeight="1" spans="1:7">
      <c r="A47" s="125" t="s">
        <v>127</v>
      </c>
      <c r="B47" s="120">
        <v>3626</v>
      </c>
      <c r="C47" s="120">
        <v>4080</v>
      </c>
      <c r="D47" s="120">
        <f t="shared" si="10"/>
        <v>454</v>
      </c>
      <c r="E47" s="121">
        <f t="shared" si="7"/>
        <v>12.5206839492554</v>
      </c>
      <c r="F47" s="120">
        <v>4080</v>
      </c>
      <c r="G47" s="185">
        <f t="shared" si="8"/>
        <v>100</v>
      </c>
    </row>
    <row r="48" ht="21" customHeight="1" spans="1:7">
      <c r="A48" s="125" t="s">
        <v>128</v>
      </c>
      <c r="B48" s="120">
        <v>29</v>
      </c>
      <c r="C48" s="120">
        <v>47</v>
      </c>
      <c r="D48" s="120">
        <f t="shared" si="10"/>
        <v>18</v>
      </c>
      <c r="E48" s="121">
        <f t="shared" si="7"/>
        <v>62.0689655172414</v>
      </c>
      <c r="F48" s="120">
        <v>46</v>
      </c>
      <c r="G48" s="185">
        <f t="shared" si="8"/>
        <v>102.173913043478</v>
      </c>
    </row>
    <row r="49" ht="21" customHeight="1" spans="1:7">
      <c r="A49" s="125" t="s">
        <v>129</v>
      </c>
      <c r="B49" s="120">
        <v>18</v>
      </c>
      <c r="C49" s="120">
        <v>100</v>
      </c>
      <c r="D49" s="120">
        <f t="shared" si="10"/>
        <v>82</v>
      </c>
      <c r="E49" s="121">
        <f t="shared" si="7"/>
        <v>455.555555555556</v>
      </c>
      <c r="F49" s="120">
        <v>100</v>
      </c>
      <c r="G49" s="185">
        <f t="shared" si="8"/>
        <v>100</v>
      </c>
    </row>
    <row r="50" ht="21" customHeight="1" spans="1:7">
      <c r="A50" s="119" t="s">
        <v>130</v>
      </c>
      <c r="B50" s="122">
        <v>11742</v>
      </c>
      <c r="C50" s="122">
        <v>21767</v>
      </c>
      <c r="D50" s="120">
        <f t="shared" si="10"/>
        <v>10025</v>
      </c>
      <c r="E50" s="121">
        <f t="shared" si="7"/>
        <v>85.3772781468234</v>
      </c>
      <c r="F50" s="120">
        <v>21767</v>
      </c>
      <c r="G50" s="185">
        <f t="shared" si="8"/>
        <v>100</v>
      </c>
    </row>
    <row r="51" ht="21" customHeight="1" spans="1:7">
      <c r="A51" s="119" t="s">
        <v>131</v>
      </c>
      <c r="B51" s="122">
        <v>14162</v>
      </c>
      <c r="C51" s="122">
        <v>6811</v>
      </c>
      <c r="D51" s="120">
        <f t="shared" si="10"/>
        <v>-7351</v>
      </c>
      <c r="E51" s="121">
        <f t="shared" si="7"/>
        <v>-51.9065103798898</v>
      </c>
      <c r="F51" s="120">
        <v>6811</v>
      </c>
      <c r="G51" s="185">
        <f t="shared" si="8"/>
        <v>100</v>
      </c>
    </row>
    <row r="52" ht="21" customHeight="1" spans="1:7">
      <c r="A52" s="119" t="s">
        <v>132</v>
      </c>
      <c r="B52" s="122"/>
      <c r="C52" s="122"/>
      <c r="D52" s="120">
        <f t="shared" si="10"/>
        <v>0</v>
      </c>
      <c r="E52" s="121"/>
      <c r="F52" s="120"/>
      <c r="G52" s="185"/>
    </row>
    <row r="53" ht="21" customHeight="1" spans="1:7">
      <c r="A53" s="119" t="s">
        <v>133</v>
      </c>
      <c r="B53" s="122"/>
      <c r="C53" s="122"/>
      <c r="D53" s="120">
        <f t="shared" si="10"/>
        <v>0</v>
      </c>
      <c r="E53" s="121"/>
      <c r="F53" s="120"/>
      <c r="G53" s="185"/>
    </row>
    <row r="54" ht="21" customHeight="1" spans="1:7">
      <c r="A54" s="119" t="s">
        <v>134</v>
      </c>
      <c r="B54" s="122"/>
      <c r="C54" s="122">
        <v>5027</v>
      </c>
      <c r="D54" s="120"/>
      <c r="E54" s="121"/>
      <c r="F54" s="120">
        <v>5027</v>
      </c>
      <c r="G54" s="185"/>
    </row>
    <row r="55" ht="21" customHeight="1" spans="1:7">
      <c r="A55" s="115" t="s">
        <v>135</v>
      </c>
      <c r="B55" s="122">
        <f>B6-B22</f>
        <v>21671</v>
      </c>
      <c r="C55" s="122">
        <f>C6-C22</f>
        <v>31845</v>
      </c>
      <c r="D55" s="122">
        <f>D6-D22</f>
        <v>15201</v>
      </c>
      <c r="E55" s="117">
        <f>(D55/B55)*100</f>
        <v>70.1444326519312</v>
      </c>
      <c r="F55" s="190"/>
      <c r="G55" s="185"/>
    </row>
  </sheetData>
  <mergeCells count="9">
    <mergeCell ref="A2:G2"/>
    <mergeCell ref="C3:E3"/>
    <mergeCell ref="A4:A5"/>
    <mergeCell ref="B4:B5"/>
    <mergeCell ref="C4:C5"/>
    <mergeCell ref="D4:D5"/>
    <mergeCell ref="E4:E5"/>
    <mergeCell ref="F4:F5"/>
    <mergeCell ref="G4:G5"/>
  </mergeCells>
  <printOptions horizontalCentered="1"/>
  <pageMargins left="0.751388888888889" right="0.751388888888889" top="1" bottom="0.511805555555556" header="0.5" footer="0.314583333333333"/>
  <pageSetup paperSize="9" firstPageNumber="22" orientation="landscape" useFirstPageNumber="1" horizontalDpi="600"/>
  <headerFooter>
    <oddFooter>&amp;C&amp;P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F310"/>
  <sheetViews>
    <sheetView topLeftCell="A56" workbookViewId="0">
      <selection activeCell="B56" sqref="B56"/>
    </sheetView>
  </sheetViews>
  <sheetFormatPr defaultColWidth="9" defaultRowHeight="14.25" outlineLevelCol="5"/>
  <cols>
    <col min="1" max="1" width="5" style="126" customWidth="1"/>
    <col min="2" max="2" width="64.375" style="127" customWidth="1"/>
    <col min="3" max="3" width="15.6333333333333" style="128" customWidth="1"/>
    <col min="4" max="16384" width="9" style="3"/>
  </cols>
  <sheetData>
    <row r="1" ht="20.25" spans="1:3">
      <c r="A1" s="129" t="s">
        <v>136</v>
      </c>
      <c r="B1" s="130"/>
      <c r="C1" s="131"/>
    </row>
    <row r="2" ht="27" spans="1:3">
      <c r="A2" s="132" t="s">
        <v>137</v>
      </c>
      <c r="B2" s="132"/>
      <c r="C2" s="133"/>
    </row>
    <row r="3" ht="22" customHeight="1" spans="1:3">
      <c r="A3" s="134" t="s">
        <v>138</v>
      </c>
      <c r="B3" s="134"/>
      <c r="C3" s="106" t="s">
        <v>139</v>
      </c>
    </row>
    <row r="4" ht="19" customHeight="1" spans="1:3">
      <c r="A4" s="135"/>
      <c r="B4" s="136" t="s">
        <v>140</v>
      </c>
      <c r="C4" s="137" t="s">
        <v>141</v>
      </c>
    </row>
    <row r="5" ht="21" customHeight="1" spans="1:6">
      <c r="A5" s="138"/>
      <c r="B5" s="139" t="s">
        <v>142</v>
      </c>
      <c r="C5" s="140">
        <f>C6+C7+C79+C80+C81+C82+C83</f>
        <v>287217</v>
      </c>
      <c r="F5" s="141"/>
    </row>
    <row r="6" ht="21" customHeight="1" spans="1:6">
      <c r="A6" s="142"/>
      <c r="B6" s="139" t="s">
        <v>143</v>
      </c>
      <c r="C6" s="140">
        <v>28073</v>
      </c>
      <c r="F6" s="141"/>
    </row>
    <row r="7" ht="21" customHeight="1" spans="1:6">
      <c r="A7" s="142"/>
      <c r="B7" s="139" t="s">
        <v>144</v>
      </c>
      <c r="C7" s="140">
        <f>C8+C13+C57</f>
        <v>172605</v>
      </c>
      <c r="F7" s="141"/>
    </row>
    <row r="8" ht="21" customHeight="1" spans="1:6">
      <c r="A8" s="142"/>
      <c r="B8" s="143" t="s">
        <v>145</v>
      </c>
      <c r="C8" s="144">
        <f>SUM(C9:C12)</f>
        <v>3444</v>
      </c>
      <c r="F8" s="141"/>
    </row>
    <row r="9" ht="21" customHeight="1" spans="1:6">
      <c r="A9" s="142"/>
      <c r="B9" s="145" t="s">
        <v>146</v>
      </c>
      <c r="C9" s="146">
        <v>1420</v>
      </c>
      <c r="F9" s="141"/>
    </row>
    <row r="10" ht="21" customHeight="1" spans="1:6">
      <c r="A10" s="142"/>
      <c r="B10" s="145" t="s">
        <v>147</v>
      </c>
      <c r="C10" s="146">
        <v>586</v>
      </c>
      <c r="F10" s="141"/>
    </row>
    <row r="11" ht="21" customHeight="1" spans="1:6">
      <c r="A11" s="142"/>
      <c r="B11" s="145" t="s">
        <v>148</v>
      </c>
      <c r="C11" s="146">
        <v>138</v>
      </c>
      <c r="F11" s="141"/>
    </row>
    <row r="12" ht="21" customHeight="1" spans="1:6">
      <c r="A12" s="142" t="s">
        <v>149</v>
      </c>
      <c r="B12" s="145" t="s">
        <v>150</v>
      </c>
      <c r="C12" s="147">
        <v>1300</v>
      </c>
      <c r="F12" s="141"/>
    </row>
    <row r="13" ht="21" customHeight="1" spans="1:6">
      <c r="A13" s="142"/>
      <c r="B13" s="143" t="s">
        <v>151</v>
      </c>
      <c r="C13" s="144">
        <f>SUM(C14:C38,C40:C55,C56)</f>
        <v>152621</v>
      </c>
      <c r="F13" s="141"/>
    </row>
    <row r="14" ht="21" customHeight="1" spans="1:6">
      <c r="A14" s="142"/>
      <c r="B14" s="145" t="s">
        <v>152</v>
      </c>
      <c r="C14" s="147">
        <v>1280</v>
      </c>
      <c r="F14" s="141"/>
    </row>
    <row r="15" ht="21" customHeight="1" spans="1:6">
      <c r="A15" s="142" t="s">
        <v>153</v>
      </c>
      <c r="B15" s="145" t="s">
        <v>154</v>
      </c>
      <c r="C15" s="147">
        <v>36119</v>
      </c>
      <c r="F15" s="141"/>
    </row>
    <row r="16" ht="21" customHeight="1" spans="1:6">
      <c r="A16" s="142"/>
      <c r="B16" s="145" t="s">
        <v>155</v>
      </c>
      <c r="C16" s="147">
        <v>1971</v>
      </c>
      <c r="F16" s="141"/>
    </row>
    <row r="17" ht="21" customHeight="1" spans="1:6">
      <c r="A17" s="148"/>
      <c r="B17" s="145" t="s">
        <v>156</v>
      </c>
      <c r="C17" s="147">
        <v>10711</v>
      </c>
      <c r="F17" s="141"/>
    </row>
    <row r="18" ht="21" customHeight="1" spans="1:6">
      <c r="A18" s="142"/>
      <c r="B18" s="145" t="s">
        <v>157</v>
      </c>
      <c r="C18" s="147"/>
      <c r="F18" s="141"/>
    </row>
    <row r="19" ht="21" customHeight="1" spans="1:6">
      <c r="A19" s="142" t="s">
        <v>158</v>
      </c>
      <c r="B19" s="145" t="s">
        <v>159</v>
      </c>
      <c r="C19" s="147">
        <v>9374</v>
      </c>
      <c r="F19" s="141"/>
    </row>
    <row r="20" ht="21" customHeight="1" spans="1:6">
      <c r="A20" s="142"/>
      <c r="B20" s="145" t="s">
        <v>160</v>
      </c>
      <c r="C20" s="147">
        <v>2652</v>
      </c>
      <c r="F20" s="141"/>
    </row>
    <row r="21" ht="21" customHeight="1" spans="1:6">
      <c r="A21" s="142"/>
      <c r="B21" s="145" t="s">
        <v>161</v>
      </c>
      <c r="C21" s="147"/>
      <c r="F21" s="141"/>
    </row>
    <row r="22" ht="21" customHeight="1" spans="1:6">
      <c r="A22" s="142" t="s">
        <v>162</v>
      </c>
      <c r="B22" s="145" t="s">
        <v>163</v>
      </c>
      <c r="C22" s="147"/>
      <c r="F22" s="141"/>
    </row>
    <row r="23" ht="21" customHeight="1" spans="1:6">
      <c r="A23" s="142"/>
      <c r="B23" s="145" t="s">
        <v>164</v>
      </c>
      <c r="C23" s="147"/>
      <c r="F23" s="141"/>
    </row>
    <row r="24" ht="21" customHeight="1" spans="1:6">
      <c r="A24" s="142"/>
      <c r="B24" s="145" t="s">
        <v>165</v>
      </c>
      <c r="C24" s="147"/>
      <c r="F24" s="141"/>
    </row>
    <row r="25" ht="21" customHeight="1" spans="1:6">
      <c r="A25" s="142" t="s">
        <v>166</v>
      </c>
      <c r="B25" s="145" t="s">
        <v>167</v>
      </c>
      <c r="C25" s="147"/>
      <c r="F25" s="141"/>
    </row>
    <row r="26" ht="21" customHeight="1" spans="1:6">
      <c r="A26" s="142"/>
      <c r="B26" s="145" t="s">
        <v>168</v>
      </c>
      <c r="C26" s="147"/>
      <c r="F26" s="141"/>
    </row>
    <row r="27" ht="21" customHeight="1" spans="1:6">
      <c r="A27" s="148"/>
      <c r="B27" s="145" t="s">
        <v>169</v>
      </c>
      <c r="C27" s="147">
        <v>8158</v>
      </c>
      <c r="F27" s="141"/>
    </row>
    <row r="28" ht="21" customHeight="1" spans="1:6">
      <c r="A28" s="142"/>
      <c r="B28" s="145" t="s">
        <v>170</v>
      </c>
      <c r="C28" s="147">
        <v>10640</v>
      </c>
      <c r="F28" s="141"/>
    </row>
    <row r="29" ht="21" customHeight="1" spans="1:6">
      <c r="A29" s="142" t="s">
        <v>171</v>
      </c>
      <c r="B29" s="145" t="s">
        <v>172</v>
      </c>
      <c r="C29" s="147"/>
      <c r="F29" s="141"/>
    </row>
    <row r="30" ht="21" customHeight="1" spans="1:6">
      <c r="A30" s="142"/>
      <c r="B30" s="145" t="s">
        <v>173</v>
      </c>
      <c r="C30" s="147">
        <v>376</v>
      </c>
      <c r="F30" s="141"/>
    </row>
    <row r="31" ht="21" customHeight="1" spans="1:6">
      <c r="A31" s="142"/>
      <c r="B31" s="149" t="s">
        <v>174</v>
      </c>
      <c r="C31" s="150"/>
      <c r="F31" s="141"/>
    </row>
    <row r="32" ht="21" customHeight="1" spans="1:6">
      <c r="A32" s="142"/>
      <c r="B32" s="149" t="s">
        <v>175</v>
      </c>
      <c r="C32" s="150"/>
      <c r="F32" s="141"/>
    </row>
    <row r="33" ht="21" customHeight="1" spans="1:6">
      <c r="A33" s="151"/>
      <c r="B33" s="149" t="s">
        <v>176</v>
      </c>
      <c r="C33" s="150"/>
      <c r="F33" s="141"/>
    </row>
    <row r="34" ht="21" customHeight="1" spans="1:6">
      <c r="A34" s="142"/>
      <c r="B34" s="152" t="s">
        <v>177</v>
      </c>
      <c r="C34" s="150">
        <v>889</v>
      </c>
      <c r="F34" s="141"/>
    </row>
    <row r="35" ht="21" customHeight="1" spans="1:6">
      <c r="A35" s="142"/>
      <c r="B35" s="152" t="s">
        <v>178</v>
      </c>
      <c r="C35" s="150">
        <v>6862</v>
      </c>
      <c r="F35" s="141"/>
    </row>
    <row r="36" ht="21" customHeight="1" spans="1:6">
      <c r="A36" s="142"/>
      <c r="B36" s="152" t="s">
        <v>179</v>
      </c>
      <c r="C36" s="150"/>
      <c r="F36" s="141"/>
    </row>
    <row r="37" ht="21" customHeight="1" spans="1:6">
      <c r="A37" s="142"/>
      <c r="B37" s="152" t="s">
        <v>180</v>
      </c>
      <c r="C37" s="150">
        <v>799</v>
      </c>
      <c r="F37" s="141"/>
    </row>
    <row r="38" ht="21" customHeight="1" spans="1:6">
      <c r="A38" s="142"/>
      <c r="B38" s="152" t="s">
        <v>181</v>
      </c>
      <c r="C38" s="150">
        <v>14156</v>
      </c>
      <c r="F38" s="141"/>
    </row>
    <row r="39" ht="21" customHeight="1" spans="1:6">
      <c r="A39" s="142"/>
      <c r="B39" s="152" t="s">
        <v>182</v>
      </c>
      <c r="C39" s="150"/>
      <c r="F39" s="141"/>
    </row>
    <row r="40" ht="21" customHeight="1" spans="1:6">
      <c r="A40" s="142" t="s">
        <v>149</v>
      </c>
      <c r="B40" s="152" t="s">
        <v>183</v>
      </c>
      <c r="C40" s="150">
        <v>4884</v>
      </c>
      <c r="F40" s="141"/>
    </row>
    <row r="41" ht="21" customHeight="1" spans="1:6">
      <c r="A41" s="142"/>
      <c r="B41" s="152" t="s">
        <v>184</v>
      </c>
      <c r="C41" s="150">
        <v>2942</v>
      </c>
      <c r="F41" s="141"/>
    </row>
    <row r="42" ht="21" customHeight="1" spans="1:6">
      <c r="A42" s="142"/>
      <c r="B42" s="152" t="s">
        <v>185</v>
      </c>
      <c r="C42" s="150"/>
      <c r="F42" s="141"/>
    </row>
    <row r="43" ht="21" customHeight="1" spans="1:6">
      <c r="A43" s="142" t="s">
        <v>153</v>
      </c>
      <c r="B43" s="152" t="s">
        <v>186</v>
      </c>
      <c r="C43" s="150">
        <v>10749</v>
      </c>
      <c r="F43" s="141"/>
    </row>
    <row r="44" ht="21" customHeight="1" spans="1:6">
      <c r="A44" s="142"/>
      <c r="B44" s="152" t="s">
        <v>187</v>
      </c>
      <c r="C44" s="150">
        <v>4925</v>
      </c>
      <c r="F44" s="141"/>
    </row>
    <row r="45" ht="21" customHeight="1" spans="1:6">
      <c r="A45" s="148"/>
      <c r="B45" s="152" t="s">
        <v>188</v>
      </c>
      <c r="C45" s="150"/>
      <c r="F45" s="141"/>
    </row>
    <row r="46" ht="21" customHeight="1" spans="1:6">
      <c r="A46" s="142"/>
      <c r="B46" s="152" t="s">
        <v>189</v>
      </c>
      <c r="C46" s="150"/>
      <c r="F46" s="141"/>
    </row>
    <row r="47" ht="21" customHeight="1" spans="1:6">
      <c r="A47" s="142" t="s">
        <v>158</v>
      </c>
      <c r="B47" s="152" t="s">
        <v>190</v>
      </c>
      <c r="C47" s="150"/>
      <c r="F47" s="141"/>
    </row>
    <row r="48" ht="21" customHeight="1" spans="1:6">
      <c r="A48" s="142"/>
      <c r="B48" s="152" t="s">
        <v>191</v>
      </c>
      <c r="C48" s="150"/>
      <c r="F48" s="141"/>
    </row>
    <row r="49" ht="21" customHeight="1" spans="1:6">
      <c r="A49" s="142"/>
      <c r="B49" s="152" t="s">
        <v>192</v>
      </c>
      <c r="C49" s="150">
        <v>543</v>
      </c>
      <c r="F49" s="141"/>
    </row>
    <row r="50" ht="21" customHeight="1" spans="1:6">
      <c r="A50" s="142" t="s">
        <v>162</v>
      </c>
      <c r="B50" s="152" t="s">
        <v>193</v>
      </c>
      <c r="C50" s="150"/>
      <c r="F50" s="141"/>
    </row>
    <row r="51" ht="21" customHeight="1" spans="1:6">
      <c r="A51" s="142"/>
      <c r="B51" s="152" t="s">
        <v>194</v>
      </c>
      <c r="C51" s="150">
        <v>197</v>
      </c>
      <c r="F51" s="141"/>
    </row>
    <row r="52" ht="21" customHeight="1" spans="1:6">
      <c r="A52" s="142"/>
      <c r="B52" s="153" t="s">
        <v>195</v>
      </c>
      <c r="C52" s="146">
        <v>-28</v>
      </c>
      <c r="F52" s="141"/>
    </row>
    <row r="53" ht="21" customHeight="1" spans="1:6">
      <c r="A53" s="142" t="s">
        <v>166</v>
      </c>
      <c r="B53" s="153" t="s">
        <v>196</v>
      </c>
      <c r="C53" s="146">
        <v>71</v>
      </c>
      <c r="F53" s="141"/>
    </row>
    <row r="54" ht="21" customHeight="1" spans="1:6">
      <c r="A54" s="142"/>
      <c r="B54" s="153" t="s">
        <v>197</v>
      </c>
      <c r="C54" s="146">
        <v>427</v>
      </c>
      <c r="F54" s="141"/>
    </row>
    <row r="55" ht="21" customHeight="1" spans="1:6">
      <c r="A55" s="148"/>
      <c r="B55" s="152" t="s">
        <v>172</v>
      </c>
      <c r="C55" s="150">
        <v>283</v>
      </c>
      <c r="F55" s="141"/>
    </row>
    <row r="56" ht="21" customHeight="1" spans="1:6">
      <c r="A56" s="142"/>
      <c r="B56" s="152" t="s">
        <v>198</v>
      </c>
      <c r="C56" s="147">
        <v>23641</v>
      </c>
      <c r="F56" s="141"/>
    </row>
    <row r="57" ht="21" customHeight="1" spans="1:6">
      <c r="A57" s="142" t="s">
        <v>171</v>
      </c>
      <c r="B57" s="143" t="s">
        <v>199</v>
      </c>
      <c r="C57" s="144">
        <f>SUM(C58:C78)</f>
        <v>16540</v>
      </c>
      <c r="F57" s="141"/>
    </row>
    <row r="58" ht="21" customHeight="1" spans="1:6">
      <c r="A58" s="142"/>
      <c r="B58" s="154" t="s">
        <v>200</v>
      </c>
      <c r="C58" s="147">
        <v>134</v>
      </c>
      <c r="F58" s="141"/>
    </row>
    <row r="59" ht="21" customHeight="1" spans="1:6">
      <c r="A59" s="142"/>
      <c r="B59" s="154" t="s">
        <v>201</v>
      </c>
      <c r="C59" s="147"/>
      <c r="F59" s="141"/>
    </row>
    <row r="60" ht="21" customHeight="1" spans="1:6">
      <c r="A60" s="142"/>
      <c r="B60" s="154" t="s">
        <v>202</v>
      </c>
      <c r="C60" s="147"/>
      <c r="F60" s="141"/>
    </row>
    <row r="61" ht="21" customHeight="1" spans="1:6">
      <c r="A61" s="142"/>
      <c r="B61" s="154" t="s">
        <v>203</v>
      </c>
      <c r="C61" s="147"/>
      <c r="F61" s="141"/>
    </row>
    <row r="62" ht="21" customHeight="1" spans="1:6">
      <c r="A62" s="151"/>
      <c r="B62" s="154" t="s">
        <v>204</v>
      </c>
      <c r="C62" s="147"/>
      <c r="F62" s="141"/>
    </row>
    <row r="63" ht="21" customHeight="1" spans="1:6">
      <c r="A63" s="142"/>
      <c r="B63" s="155" t="s">
        <v>205</v>
      </c>
      <c r="C63" s="147">
        <v>10</v>
      </c>
      <c r="F63" s="141"/>
    </row>
    <row r="64" ht="21" customHeight="1" spans="1:6">
      <c r="A64" s="142"/>
      <c r="B64" s="155" t="s">
        <v>206</v>
      </c>
      <c r="C64" s="147">
        <v>2000</v>
      </c>
      <c r="F64" s="141"/>
    </row>
    <row r="65" ht="21" customHeight="1" spans="1:6">
      <c r="A65" s="142"/>
      <c r="B65" s="155" t="s">
        <v>207</v>
      </c>
      <c r="C65" s="147">
        <v>238</v>
      </c>
      <c r="F65" s="141"/>
    </row>
    <row r="66" ht="21" customHeight="1" spans="1:6">
      <c r="A66" s="142"/>
      <c r="B66" s="155" t="s">
        <v>208</v>
      </c>
      <c r="C66" s="147">
        <v>315</v>
      </c>
      <c r="F66" s="141"/>
    </row>
    <row r="67" ht="21" customHeight="1" spans="1:6">
      <c r="A67" s="142"/>
      <c r="B67" s="155" t="s">
        <v>209</v>
      </c>
      <c r="C67" s="147">
        <v>121</v>
      </c>
      <c r="F67" s="141"/>
    </row>
    <row r="68" ht="21" customHeight="1" spans="1:6">
      <c r="A68" s="142"/>
      <c r="B68" s="155" t="s">
        <v>210</v>
      </c>
      <c r="C68" s="147">
        <v>1100</v>
      </c>
      <c r="F68" s="141"/>
    </row>
    <row r="69" ht="21" customHeight="1" spans="1:6">
      <c r="A69" s="142" t="s">
        <v>149</v>
      </c>
      <c r="B69" s="155" t="s">
        <v>211</v>
      </c>
      <c r="C69" s="147">
        <v>9239</v>
      </c>
      <c r="F69" s="141"/>
    </row>
    <row r="70" ht="21" customHeight="1" spans="1:6">
      <c r="A70" s="142"/>
      <c r="B70" s="155" t="s">
        <v>212</v>
      </c>
      <c r="C70" s="147">
        <v>104</v>
      </c>
      <c r="F70" s="141"/>
    </row>
    <row r="71" ht="21" customHeight="1" spans="1:6">
      <c r="A71" s="142"/>
      <c r="B71" s="155" t="s">
        <v>213</v>
      </c>
      <c r="C71" s="147">
        <v>53</v>
      </c>
      <c r="F71" s="141"/>
    </row>
    <row r="72" ht="21" customHeight="1" spans="1:6">
      <c r="A72" s="142" t="s">
        <v>153</v>
      </c>
      <c r="B72" s="155" t="s">
        <v>214</v>
      </c>
      <c r="C72" s="147">
        <v>280</v>
      </c>
      <c r="F72" s="141"/>
    </row>
    <row r="73" ht="21" customHeight="1" spans="1:6">
      <c r="A73" s="142"/>
      <c r="B73" s="155" t="s">
        <v>215</v>
      </c>
      <c r="C73" s="147">
        <v>829</v>
      </c>
      <c r="F73" s="141"/>
    </row>
    <row r="74" ht="21" customHeight="1" spans="1:6">
      <c r="A74" s="148"/>
      <c r="B74" s="155" t="s">
        <v>216</v>
      </c>
      <c r="C74" s="147">
        <v>438</v>
      </c>
      <c r="F74" s="141"/>
    </row>
    <row r="75" ht="21" customHeight="1" spans="1:6">
      <c r="A75" s="142"/>
      <c r="B75" s="155" t="s">
        <v>217</v>
      </c>
      <c r="C75" s="147"/>
      <c r="F75" s="141"/>
    </row>
    <row r="76" ht="21" customHeight="1" spans="1:6">
      <c r="A76" s="142" t="s">
        <v>158</v>
      </c>
      <c r="B76" s="155" t="s">
        <v>218</v>
      </c>
      <c r="C76" s="147">
        <v>1</v>
      </c>
      <c r="F76" s="141"/>
    </row>
    <row r="77" ht="21" customHeight="1" spans="1:6">
      <c r="A77" s="142"/>
      <c r="B77" s="155" t="s">
        <v>219</v>
      </c>
      <c r="C77" s="147">
        <v>1578</v>
      </c>
      <c r="F77" s="141"/>
    </row>
    <row r="78" ht="21" customHeight="1" spans="1:6">
      <c r="A78" s="142"/>
      <c r="B78" s="156" t="s">
        <v>220</v>
      </c>
      <c r="C78" s="147">
        <v>100</v>
      </c>
      <c r="F78" s="141"/>
    </row>
    <row r="79" ht="21" customHeight="1" spans="1:6">
      <c r="A79" s="142" t="s">
        <v>162</v>
      </c>
      <c r="B79" s="143" t="s">
        <v>221</v>
      </c>
      <c r="C79" s="144">
        <v>42431</v>
      </c>
      <c r="F79" s="141"/>
    </row>
    <row r="80" ht="21" customHeight="1" spans="1:6">
      <c r="A80" s="142"/>
      <c r="B80" s="143" t="s">
        <v>222</v>
      </c>
      <c r="C80" s="144">
        <v>21671</v>
      </c>
      <c r="F80" s="141"/>
    </row>
    <row r="81" ht="21" customHeight="1" spans="1:6">
      <c r="A81" s="142"/>
      <c r="B81" s="143" t="s">
        <v>223</v>
      </c>
      <c r="C81" s="144">
        <v>4800</v>
      </c>
      <c r="F81" s="141"/>
    </row>
    <row r="82" ht="21" customHeight="1" spans="1:6">
      <c r="A82" s="142" t="s">
        <v>166</v>
      </c>
      <c r="B82" s="143" t="s">
        <v>224</v>
      </c>
      <c r="C82" s="144">
        <v>14162</v>
      </c>
      <c r="F82" s="141"/>
    </row>
    <row r="83" ht="21" customHeight="1" spans="1:6">
      <c r="A83" s="142"/>
      <c r="B83" s="143" t="s">
        <v>225</v>
      </c>
      <c r="C83" s="144">
        <v>3475</v>
      </c>
      <c r="F83" s="141"/>
    </row>
    <row r="84" ht="21" customHeight="1" spans="1:6">
      <c r="A84" s="148"/>
      <c r="B84" s="143" t="s">
        <v>226</v>
      </c>
      <c r="C84" s="144">
        <f>C85+C86+C96+C97+C99+C100</f>
        <v>255372</v>
      </c>
      <c r="F84" s="141"/>
    </row>
    <row r="85" ht="21" customHeight="1" spans="1:6">
      <c r="A85" s="142"/>
      <c r="B85" s="143" t="s">
        <v>227</v>
      </c>
      <c r="C85" s="144">
        <v>218185</v>
      </c>
      <c r="F85" s="141"/>
    </row>
    <row r="86" ht="21" customHeight="1" spans="1:6">
      <c r="A86" s="142"/>
      <c r="B86" s="143" t="s">
        <v>228</v>
      </c>
      <c r="C86" s="144">
        <f>C87+C90</f>
        <v>1472</v>
      </c>
      <c r="F86" s="141"/>
    </row>
    <row r="87" ht="21" customHeight="1" spans="1:6">
      <c r="A87" s="142"/>
      <c r="B87" s="157" t="s">
        <v>229</v>
      </c>
      <c r="C87" s="150">
        <f>SUM(C88:C89)</f>
        <v>167</v>
      </c>
      <c r="F87" s="141"/>
    </row>
    <row r="88" ht="21" customHeight="1" spans="1:6">
      <c r="A88" s="142"/>
      <c r="B88" s="149" t="s">
        <v>230</v>
      </c>
      <c r="C88" s="158"/>
      <c r="F88" s="141"/>
    </row>
    <row r="89" ht="21" customHeight="1" spans="1:6">
      <c r="A89" s="142" t="s">
        <v>171</v>
      </c>
      <c r="B89" s="159" t="s">
        <v>231</v>
      </c>
      <c r="C89" s="158">
        <v>167</v>
      </c>
      <c r="F89" s="141"/>
    </row>
    <row r="90" ht="21" customHeight="1" spans="1:6">
      <c r="A90" s="142"/>
      <c r="B90" s="160" t="s">
        <v>232</v>
      </c>
      <c r="C90" s="144">
        <f>SUM(C91:C95)</f>
        <v>1305</v>
      </c>
      <c r="F90" s="141"/>
    </row>
    <row r="91" ht="21" customHeight="1" spans="1:6">
      <c r="A91" s="151"/>
      <c r="B91" s="161" t="s">
        <v>233</v>
      </c>
      <c r="C91" s="147">
        <v>296</v>
      </c>
      <c r="F91" s="141"/>
    </row>
    <row r="92" ht="21" customHeight="1" spans="1:6">
      <c r="A92" s="142" t="s">
        <v>149</v>
      </c>
      <c r="B92" s="161" t="s">
        <v>234</v>
      </c>
      <c r="C92" s="147">
        <v>72</v>
      </c>
      <c r="F92" s="141"/>
    </row>
    <row r="93" ht="21" customHeight="1" spans="1:6">
      <c r="A93" s="142" t="s">
        <v>153</v>
      </c>
      <c r="B93" s="161" t="s">
        <v>235</v>
      </c>
      <c r="C93" s="147">
        <v>462</v>
      </c>
      <c r="F93" s="141"/>
    </row>
    <row r="94" ht="21" customHeight="1" spans="1:6">
      <c r="A94" s="142" t="s">
        <v>158</v>
      </c>
      <c r="B94" s="162" t="s">
        <v>236</v>
      </c>
      <c r="C94" s="163">
        <v>390</v>
      </c>
      <c r="F94" s="141"/>
    </row>
    <row r="95" ht="21" customHeight="1" spans="1:6">
      <c r="A95" s="142" t="s">
        <v>162</v>
      </c>
      <c r="B95" s="162" t="s">
        <v>237</v>
      </c>
      <c r="C95" s="163">
        <v>85</v>
      </c>
      <c r="F95" s="141"/>
    </row>
    <row r="96" ht="21" customHeight="1" spans="1:6">
      <c r="A96" s="142" t="s">
        <v>166</v>
      </c>
      <c r="B96" s="160" t="s">
        <v>238</v>
      </c>
      <c r="C96" s="144">
        <v>21767</v>
      </c>
      <c r="F96" s="141"/>
    </row>
    <row r="97" ht="21" customHeight="1" spans="1:6">
      <c r="A97" s="142" t="s">
        <v>171</v>
      </c>
      <c r="B97" s="160" t="s">
        <v>239</v>
      </c>
      <c r="C97" s="144">
        <v>6811</v>
      </c>
      <c r="F97" s="141"/>
    </row>
    <row r="98" ht="21" customHeight="1" spans="1:6">
      <c r="A98" s="142"/>
      <c r="B98" s="164" t="s">
        <v>240</v>
      </c>
      <c r="C98" s="165"/>
      <c r="F98" s="141"/>
    </row>
    <row r="99" ht="21" customHeight="1" spans="1:6">
      <c r="A99" s="142"/>
      <c r="B99" s="166" t="s">
        <v>241</v>
      </c>
      <c r="C99" s="167">
        <v>2110</v>
      </c>
      <c r="F99" s="141"/>
    </row>
    <row r="100" ht="21" customHeight="1" spans="1:6">
      <c r="A100" s="142"/>
      <c r="B100" s="143" t="s">
        <v>242</v>
      </c>
      <c r="C100" s="144">
        <v>5027</v>
      </c>
      <c r="F100" s="141"/>
    </row>
    <row r="101" ht="21" customHeight="1" spans="1:6">
      <c r="A101" s="142"/>
      <c r="B101" s="143" t="s">
        <v>243</v>
      </c>
      <c r="C101" s="144">
        <f>C5-C84-C98</f>
        <v>31845</v>
      </c>
      <c r="F101" s="141"/>
    </row>
    <row r="102" ht="21" customHeight="1" spans="1:6">
      <c r="A102" s="142"/>
      <c r="B102" s="145" t="s">
        <v>244</v>
      </c>
      <c r="C102" s="147"/>
      <c r="F102" s="141"/>
    </row>
    <row r="103" ht="21" customHeight="1" spans="1:6">
      <c r="A103" s="168"/>
      <c r="B103" s="145" t="s">
        <v>245</v>
      </c>
      <c r="C103" s="147"/>
      <c r="F103" s="141"/>
    </row>
    <row r="104" ht="21" customHeight="1" spans="1:6">
      <c r="A104" s="169" t="s">
        <v>246</v>
      </c>
      <c r="B104" s="143" t="s">
        <v>247</v>
      </c>
      <c r="C104" s="144">
        <f>SUM(C105:C110)</f>
        <v>18244</v>
      </c>
      <c r="F104" s="141"/>
    </row>
    <row r="105" ht="21" customHeight="1" spans="1:6">
      <c r="A105" s="170"/>
      <c r="B105" s="145" t="s">
        <v>248</v>
      </c>
      <c r="C105" s="147">
        <v>5969</v>
      </c>
      <c r="F105" s="141"/>
    </row>
    <row r="106" ht="21" customHeight="1" spans="1:6">
      <c r="A106" s="170"/>
      <c r="B106" s="145" t="s">
        <v>249</v>
      </c>
      <c r="C106" s="147">
        <v>3193</v>
      </c>
      <c r="F106" s="141"/>
    </row>
    <row r="107" ht="21" customHeight="1" spans="1:6">
      <c r="A107" s="170"/>
      <c r="B107" s="145" t="s">
        <v>250</v>
      </c>
      <c r="C107" s="147">
        <v>2061</v>
      </c>
      <c r="F107" s="141"/>
    </row>
    <row r="108" ht="21" customHeight="1" spans="1:6">
      <c r="A108" s="170"/>
      <c r="B108" s="145" t="s">
        <v>251</v>
      </c>
      <c r="C108" s="147">
        <v>590</v>
      </c>
      <c r="F108" s="141"/>
    </row>
    <row r="109" ht="21" customHeight="1" spans="1:6">
      <c r="A109" s="170"/>
      <c r="B109" s="145" t="s">
        <v>223</v>
      </c>
      <c r="C109" s="147"/>
      <c r="F109" s="141"/>
    </row>
    <row r="110" ht="21" customHeight="1" spans="1:6">
      <c r="A110" s="170"/>
      <c r="B110" s="153" t="s">
        <v>252</v>
      </c>
      <c r="C110" s="150">
        <f>C111+C112+C113</f>
        <v>6431</v>
      </c>
      <c r="F110" s="141"/>
    </row>
    <row r="111" ht="21" customHeight="1" spans="1:6">
      <c r="A111" s="170"/>
      <c r="B111" s="153" t="s">
        <v>253</v>
      </c>
      <c r="C111" s="150">
        <v>1431</v>
      </c>
      <c r="F111" s="141"/>
    </row>
    <row r="112" ht="21" customHeight="1" spans="1:6">
      <c r="A112" s="170"/>
      <c r="B112" s="153" t="s">
        <v>254</v>
      </c>
      <c r="C112" s="150"/>
      <c r="F112" s="141"/>
    </row>
    <row r="113" ht="25" customHeight="1" spans="1:6">
      <c r="A113" s="170"/>
      <c r="B113" s="153" t="s">
        <v>255</v>
      </c>
      <c r="C113" s="150">
        <v>5000</v>
      </c>
      <c r="F113" s="141"/>
    </row>
    <row r="114" ht="38" customHeight="1" spans="1:6">
      <c r="A114" s="170"/>
      <c r="B114" s="171" t="s">
        <v>256</v>
      </c>
      <c r="C114" s="172">
        <f>SUM(C115:C117)</f>
        <v>14487</v>
      </c>
      <c r="F114" s="141"/>
    </row>
    <row r="115" ht="25" customHeight="1" spans="1:6">
      <c r="A115" s="170"/>
      <c r="B115" s="173" t="s">
        <v>257</v>
      </c>
      <c r="C115" s="174">
        <v>5187</v>
      </c>
      <c r="F115" s="141"/>
    </row>
    <row r="116" ht="25" customHeight="1" spans="1:6">
      <c r="A116" s="170"/>
      <c r="B116" s="173" t="s">
        <v>258</v>
      </c>
      <c r="C116" s="174">
        <v>4300</v>
      </c>
      <c r="F116" s="141"/>
    </row>
    <row r="117" ht="25" customHeight="1" spans="1:6">
      <c r="A117" s="170"/>
      <c r="B117" s="173" t="s">
        <v>259</v>
      </c>
      <c r="C117" s="174">
        <v>5000</v>
      </c>
      <c r="F117" s="141"/>
    </row>
    <row r="118" ht="25" customHeight="1" spans="1:6">
      <c r="A118" s="175"/>
      <c r="B118" s="171" t="s">
        <v>243</v>
      </c>
      <c r="C118" s="172">
        <f>C104-C114</f>
        <v>3757</v>
      </c>
      <c r="F118" s="141"/>
    </row>
    <row r="119" ht="21" customHeight="1" spans="1:6">
      <c r="A119" s="169" t="s">
        <v>260</v>
      </c>
      <c r="B119" s="171" t="s">
        <v>261</v>
      </c>
      <c r="C119" s="172"/>
      <c r="F119" s="141"/>
    </row>
    <row r="120" ht="21" customHeight="1" spans="1:6">
      <c r="A120" s="170"/>
      <c r="B120" s="173" t="s">
        <v>262</v>
      </c>
      <c r="C120" s="174"/>
      <c r="F120" s="141"/>
    </row>
    <row r="121" ht="21" customHeight="1" spans="1:6">
      <c r="A121" s="170"/>
      <c r="B121" s="173" t="s">
        <v>249</v>
      </c>
      <c r="C121" s="174"/>
      <c r="F121" s="141"/>
    </row>
    <row r="122" ht="21" customHeight="1" spans="1:6">
      <c r="A122" s="170"/>
      <c r="B122" s="173" t="s">
        <v>250</v>
      </c>
      <c r="C122" s="174"/>
      <c r="F122" s="141"/>
    </row>
    <row r="123" ht="21" customHeight="1" spans="1:6">
      <c r="A123" s="170"/>
      <c r="B123" s="171" t="s">
        <v>263</v>
      </c>
      <c r="C123" s="172"/>
      <c r="F123" s="141"/>
    </row>
    <row r="124" ht="21" customHeight="1" spans="1:6">
      <c r="A124" s="170"/>
      <c r="B124" s="173" t="s">
        <v>264</v>
      </c>
      <c r="C124" s="174"/>
      <c r="F124" s="141"/>
    </row>
    <row r="125" ht="21" customHeight="1" spans="1:6">
      <c r="A125" s="170"/>
      <c r="B125" s="173" t="s">
        <v>258</v>
      </c>
      <c r="C125" s="174"/>
      <c r="F125" s="141"/>
    </row>
    <row r="126" ht="21" customHeight="1" spans="1:6">
      <c r="A126" s="175"/>
      <c r="B126" s="171" t="s">
        <v>243</v>
      </c>
      <c r="C126" s="172"/>
      <c r="F126" s="141"/>
    </row>
    <row r="127" ht="21" customHeight="1" spans="1:6">
      <c r="A127" s="176" t="s">
        <v>265</v>
      </c>
      <c r="B127" s="171" t="s">
        <v>266</v>
      </c>
      <c r="C127" s="172">
        <v>-390</v>
      </c>
      <c r="F127" s="141"/>
    </row>
    <row r="128" ht="21" customHeight="1" spans="1:6">
      <c r="A128" s="176"/>
      <c r="B128" s="171" t="s">
        <v>267</v>
      </c>
      <c r="C128" s="172">
        <v>1469</v>
      </c>
      <c r="F128" s="141"/>
    </row>
    <row r="129" ht="21" customHeight="1" spans="1:6">
      <c r="A129" s="176"/>
      <c r="B129" s="173" t="s">
        <v>268</v>
      </c>
      <c r="C129" s="174">
        <v>1472</v>
      </c>
      <c r="F129" s="141"/>
    </row>
    <row r="130" ht="21" customHeight="1" spans="1:6">
      <c r="A130" s="176"/>
      <c r="B130" s="171" t="s">
        <v>269</v>
      </c>
      <c r="C130" s="172">
        <f>SUM(C131:C135)</f>
        <v>169801</v>
      </c>
      <c r="F130" s="141"/>
    </row>
    <row r="131" ht="21" customHeight="1" spans="1:6">
      <c r="A131" s="176"/>
      <c r="B131" s="171" t="s">
        <v>270</v>
      </c>
      <c r="C131" s="177">
        <v>17684</v>
      </c>
      <c r="F131" s="141"/>
    </row>
    <row r="132" ht="21" customHeight="1" spans="1:6">
      <c r="A132" s="176"/>
      <c r="B132" s="171" t="s">
        <v>271</v>
      </c>
      <c r="C132" s="177">
        <v>137920</v>
      </c>
      <c r="F132" s="141"/>
    </row>
    <row r="133" ht="21" customHeight="1" spans="1:6">
      <c r="A133" s="176"/>
      <c r="B133" s="171" t="s">
        <v>272</v>
      </c>
      <c r="C133" s="177">
        <v>17862</v>
      </c>
      <c r="F133" s="141"/>
    </row>
    <row r="134" ht="21" customHeight="1" spans="1:6">
      <c r="A134" s="176"/>
      <c r="B134" s="171" t="s">
        <v>273</v>
      </c>
      <c r="C134" s="177">
        <v>-12</v>
      </c>
      <c r="F134" s="141"/>
    </row>
    <row r="135" ht="21" customHeight="1" spans="1:6">
      <c r="A135" s="176"/>
      <c r="B135" s="171" t="s">
        <v>274</v>
      </c>
      <c r="C135" s="172">
        <v>-3653</v>
      </c>
      <c r="F135" s="141"/>
    </row>
    <row r="136" s="3" customFormat="1" ht="21" customHeight="1" spans="1:6">
      <c r="A136" s="176"/>
      <c r="B136" s="171" t="s">
        <v>275</v>
      </c>
      <c r="C136" s="172">
        <f>SUM(C137:C138)</f>
        <v>1239</v>
      </c>
      <c r="F136" s="141"/>
    </row>
    <row r="137" s="3" customFormat="1" ht="21" customHeight="1" spans="1:6">
      <c r="A137" s="176"/>
      <c r="B137" s="173" t="s">
        <v>276</v>
      </c>
      <c r="C137" s="174">
        <v>1109</v>
      </c>
      <c r="F137" s="141"/>
    </row>
    <row r="138" s="3" customFormat="1" ht="21" customHeight="1" spans="1:6">
      <c r="A138" s="176"/>
      <c r="B138" s="173" t="s">
        <v>277</v>
      </c>
      <c r="C138" s="174">
        <v>130</v>
      </c>
      <c r="F138" s="141"/>
    </row>
    <row r="139" ht="21" customHeight="1" spans="1:6">
      <c r="A139" s="176"/>
      <c r="B139" s="171" t="s">
        <v>278</v>
      </c>
      <c r="C139" s="172">
        <v>174666</v>
      </c>
      <c r="F139" s="141"/>
    </row>
    <row r="140" ht="21" customHeight="1" spans="1:6">
      <c r="A140" s="176"/>
      <c r="B140" s="171" t="s">
        <v>279</v>
      </c>
      <c r="C140" s="172">
        <f>SUM(C141:C142)</f>
        <v>-7089</v>
      </c>
      <c r="F140" s="141"/>
    </row>
    <row r="141" ht="21" customHeight="1" spans="1:6">
      <c r="A141" s="176"/>
      <c r="B141" s="173" t="s">
        <v>280</v>
      </c>
      <c r="C141" s="174">
        <v>-3783</v>
      </c>
      <c r="F141" s="141"/>
    </row>
    <row r="142" ht="21" customHeight="1" spans="1:6">
      <c r="A142" s="176"/>
      <c r="B142" s="173" t="s">
        <v>281</v>
      </c>
      <c r="C142" s="174">
        <v>-3306</v>
      </c>
      <c r="F142" s="141"/>
    </row>
    <row r="143" ht="21" customHeight="1" spans="1:6">
      <c r="A143" s="176" t="s">
        <v>282</v>
      </c>
      <c r="B143" s="171" t="s">
        <v>283</v>
      </c>
      <c r="C143" s="172">
        <v>122135</v>
      </c>
      <c r="F143" s="141"/>
    </row>
    <row r="144" ht="21" customHeight="1" spans="1:6">
      <c r="A144" s="176"/>
      <c r="B144" s="171" t="s">
        <v>284</v>
      </c>
      <c r="C144" s="172">
        <v>48862</v>
      </c>
      <c r="F144" s="141"/>
    </row>
    <row r="145" ht="21" customHeight="1" spans="1:6">
      <c r="A145" s="176"/>
      <c r="B145" s="171" t="s">
        <v>285</v>
      </c>
      <c r="C145" s="172">
        <v>26300</v>
      </c>
      <c r="F145" s="141"/>
    </row>
    <row r="146" ht="21" customHeight="1" spans="1:6">
      <c r="A146" s="176"/>
      <c r="B146" s="171" t="s">
        <v>286</v>
      </c>
      <c r="C146" s="172">
        <v>17588</v>
      </c>
      <c r="F146" s="141"/>
    </row>
    <row r="147" ht="21" customHeight="1" spans="1:6">
      <c r="A147" s="176"/>
      <c r="B147" s="171" t="s">
        <v>287</v>
      </c>
      <c r="C147" s="172">
        <v>162285</v>
      </c>
      <c r="F147" s="141"/>
    </row>
    <row r="148" spans="6:6">
      <c r="F148" s="141"/>
    </row>
    <row r="149" spans="6:6">
      <c r="F149" s="141"/>
    </row>
    <row r="150" spans="6:6">
      <c r="F150" s="141"/>
    </row>
    <row r="151" spans="6:6">
      <c r="F151" s="141"/>
    </row>
    <row r="152" spans="6:6">
      <c r="F152" s="141"/>
    </row>
    <row r="153" spans="6:6">
      <c r="F153" s="141"/>
    </row>
    <row r="154" spans="6:6">
      <c r="F154" s="141"/>
    </row>
    <row r="155" spans="6:6">
      <c r="F155" s="141"/>
    </row>
    <row r="156" spans="6:6">
      <c r="F156" s="141"/>
    </row>
    <row r="157" spans="6:6">
      <c r="F157" s="141"/>
    </row>
    <row r="158" spans="6:6">
      <c r="F158" s="141"/>
    </row>
    <row r="159" spans="6:6">
      <c r="F159" s="141"/>
    </row>
    <row r="160" spans="6:6">
      <c r="F160" s="141"/>
    </row>
    <row r="161" spans="6:6">
      <c r="F161" s="141"/>
    </row>
    <row r="162" spans="6:6">
      <c r="F162" s="141"/>
    </row>
    <row r="163" spans="6:6">
      <c r="F163" s="141"/>
    </row>
    <row r="164" spans="6:6">
      <c r="F164" s="141"/>
    </row>
    <row r="165" spans="6:6">
      <c r="F165" s="141"/>
    </row>
    <row r="166" spans="6:6">
      <c r="F166" s="141"/>
    </row>
    <row r="167" spans="6:6">
      <c r="F167" s="141"/>
    </row>
    <row r="168" spans="6:6">
      <c r="F168" s="141"/>
    </row>
    <row r="169" spans="6:6">
      <c r="F169" s="141"/>
    </row>
    <row r="170" spans="6:6">
      <c r="F170" s="141"/>
    </row>
    <row r="171" spans="6:6">
      <c r="F171" s="141"/>
    </row>
    <row r="172" spans="6:6">
      <c r="F172" s="141"/>
    </row>
    <row r="173" spans="6:6">
      <c r="F173" s="141"/>
    </row>
    <row r="174" spans="6:6">
      <c r="F174" s="141"/>
    </row>
    <row r="175" spans="6:6">
      <c r="F175" s="141"/>
    </row>
    <row r="176" spans="6:6">
      <c r="F176" s="141"/>
    </row>
    <row r="177" spans="6:6">
      <c r="F177" s="141"/>
    </row>
    <row r="178" spans="6:6">
      <c r="F178" s="141"/>
    </row>
    <row r="179" spans="6:6">
      <c r="F179" s="141"/>
    </row>
    <row r="180" spans="6:6">
      <c r="F180" s="141"/>
    </row>
    <row r="181" spans="6:6">
      <c r="F181" s="141"/>
    </row>
    <row r="182" spans="6:6">
      <c r="F182" s="141"/>
    </row>
    <row r="183" spans="6:6">
      <c r="F183" s="141"/>
    </row>
    <row r="184" spans="6:6">
      <c r="F184" s="141"/>
    </row>
    <row r="185" spans="6:6">
      <c r="F185" s="141"/>
    </row>
    <row r="186" spans="6:6">
      <c r="F186" s="141"/>
    </row>
    <row r="187" spans="6:6">
      <c r="F187" s="141"/>
    </row>
    <row r="188" spans="6:6">
      <c r="F188" s="141"/>
    </row>
    <row r="189" spans="6:6">
      <c r="F189" s="141"/>
    </row>
    <row r="190" spans="6:6">
      <c r="F190" s="141"/>
    </row>
    <row r="191" spans="6:6">
      <c r="F191" s="141"/>
    </row>
    <row r="192" spans="6:6">
      <c r="F192" s="141"/>
    </row>
    <row r="193" spans="6:6">
      <c r="F193" s="141"/>
    </row>
    <row r="194" spans="6:6">
      <c r="F194" s="141"/>
    </row>
    <row r="195" spans="6:6">
      <c r="F195" s="141"/>
    </row>
    <row r="196" spans="6:6">
      <c r="F196" s="141"/>
    </row>
    <row r="197" spans="6:6">
      <c r="F197" s="141"/>
    </row>
    <row r="198" spans="6:6">
      <c r="F198" s="141"/>
    </row>
    <row r="199" spans="6:6">
      <c r="F199" s="141"/>
    </row>
    <row r="200" spans="6:6">
      <c r="F200" s="141"/>
    </row>
    <row r="201" spans="6:6">
      <c r="F201" s="141"/>
    </row>
    <row r="202" spans="6:6">
      <c r="F202" s="141"/>
    </row>
    <row r="203" spans="6:6">
      <c r="F203" s="141"/>
    </row>
    <row r="204" spans="6:6">
      <c r="F204" s="141"/>
    </row>
    <row r="205" spans="6:6">
      <c r="F205" s="141"/>
    </row>
    <row r="206" spans="6:6">
      <c r="F206" s="141"/>
    </row>
    <row r="207" spans="6:6">
      <c r="F207" s="141"/>
    </row>
    <row r="208" spans="6:6">
      <c r="F208" s="141"/>
    </row>
    <row r="209" spans="6:6">
      <c r="F209" s="141"/>
    </row>
    <row r="210" spans="6:6">
      <c r="F210" s="141"/>
    </row>
    <row r="211" spans="6:6">
      <c r="F211" s="141"/>
    </row>
    <row r="212" spans="6:6">
      <c r="F212" s="141"/>
    </row>
    <row r="213" spans="6:6">
      <c r="F213" s="141"/>
    </row>
    <row r="214" spans="6:6">
      <c r="F214" s="141"/>
    </row>
    <row r="215" spans="6:6">
      <c r="F215" s="141"/>
    </row>
    <row r="216" spans="6:6">
      <c r="F216" s="141"/>
    </row>
    <row r="217" spans="6:6">
      <c r="F217" s="141"/>
    </row>
    <row r="218" spans="6:6">
      <c r="F218" s="141"/>
    </row>
    <row r="219" spans="6:6">
      <c r="F219" s="141"/>
    </row>
    <row r="220" spans="6:6">
      <c r="F220" s="141"/>
    </row>
    <row r="221" spans="6:6">
      <c r="F221" s="141"/>
    </row>
    <row r="222" spans="6:6">
      <c r="F222" s="141"/>
    </row>
    <row r="223" spans="6:6">
      <c r="F223" s="141"/>
    </row>
    <row r="224" spans="6:6">
      <c r="F224" s="141"/>
    </row>
    <row r="225" spans="6:6">
      <c r="F225" s="141"/>
    </row>
    <row r="226" spans="6:6">
      <c r="F226" s="141"/>
    </row>
    <row r="227" spans="6:6">
      <c r="F227" s="141"/>
    </row>
    <row r="228" spans="6:6">
      <c r="F228" s="141"/>
    </row>
    <row r="229" spans="6:6">
      <c r="F229" s="141"/>
    </row>
    <row r="230" spans="6:6">
      <c r="F230" s="141"/>
    </row>
    <row r="231" spans="6:6">
      <c r="F231" s="141"/>
    </row>
    <row r="232" spans="6:6">
      <c r="F232" s="141"/>
    </row>
    <row r="233" spans="6:6">
      <c r="F233" s="141"/>
    </row>
    <row r="234" spans="6:6">
      <c r="F234" s="141"/>
    </row>
    <row r="235" spans="6:6">
      <c r="F235" s="141"/>
    </row>
    <row r="236" spans="6:6">
      <c r="F236" s="141"/>
    </row>
    <row r="237" spans="6:6">
      <c r="F237" s="141"/>
    </row>
    <row r="238" spans="6:6">
      <c r="F238" s="141"/>
    </row>
    <row r="239" spans="6:6">
      <c r="F239" s="141"/>
    </row>
    <row r="240" spans="6:6">
      <c r="F240" s="141"/>
    </row>
    <row r="241" spans="6:6">
      <c r="F241" s="141"/>
    </row>
    <row r="242" spans="6:6">
      <c r="F242" s="141"/>
    </row>
    <row r="243" spans="6:6">
      <c r="F243" s="141"/>
    </row>
    <row r="244" spans="6:6">
      <c r="F244" s="141"/>
    </row>
    <row r="245" spans="6:6">
      <c r="F245" s="141"/>
    </row>
    <row r="246" spans="6:6">
      <c r="F246" s="141"/>
    </row>
    <row r="247" spans="6:6">
      <c r="F247" s="141"/>
    </row>
    <row r="248" spans="6:6">
      <c r="F248" s="141"/>
    </row>
    <row r="249" spans="6:6">
      <c r="F249" s="141"/>
    </row>
    <row r="250" spans="6:6">
      <c r="F250" s="141"/>
    </row>
    <row r="251" spans="6:6">
      <c r="F251" s="141"/>
    </row>
    <row r="252" spans="6:6">
      <c r="F252" s="141"/>
    </row>
    <row r="253" spans="6:6">
      <c r="F253" s="141"/>
    </row>
    <row r="254" spans="6:6">
      <c r="F254" s="141"/>
    </row>
    <row r="255" spans="6:6">
      <c r="F255" s="141"/>
    </row>
    <row r="256" spans="6:6">
      <c r="F256" s="141"/>
    </row>
    <row r="257" spans="6:6">
      <c r="F257" s="141"/>
    </row>
    <row r="258" spans="6:6">
      <c r="F258" s="141"/>
    </row>
    <row r="259" spans="6:6">
      <c r="F259" s="141"/>
    </row>
    <row r="260" spans="6:6">
      <c r="F260" s="141"/>
    </row>
    <row r="261" spans="6:6">
      <c r="F261" s="141"/>
    </row>
    <row r="262" spans="6:6">
      <c r="F262" s="141"/>
    </row>
    <row r="263" spans="6:6">
      <c r="F263" s="141"/>
    </row>
    <row r="264" spans="6:6">
      <c r="F264" s="141"/>
    </row>
    <row r="265" spans="6:6">
      <c r="F265" s="141"/>
    </row>
    <row r="266" spans="6:6">
      <c r="F266" s="141"/>
    </row>
    <row r="267" spans="6:6">
      <c r="F267" s="141"/>
    </row>
    <row r="268" spans="6:6">
      <c r="F268" s="141"/>
    </row>
    <row r="269" spans="6:6">
      <c r="F269" s="141"/>
    </row>
    <row r="270" spans="6:6">
      <c r="F270" s="141"/>
    </row>
    <row r="271" spans="6:6">
      <c r="F271" s="141"/>
    </row>
    <row r="272" spans="6:6">
      <c r="F272" s="141"/>
    </row>
    <row r="273" spans="6:6">
      <c r="F273" s="141"/>
    </row>
    <row r="274" spans="6:6">
      <c r="F274" s="141"/>
    </row>
    <row r="275" spans="6:6">
      <c r="F275" s="141"/>
    </row>
    <row r="276" spans="6:6">
      <c r="F276" s="141"/>
    </row>
    <row r="277" spans="6:6">
      <c r="F277" s="141"/>
    </row>
    <row r="278" spans="6:6">
      <c r="F278" s="141"/>
    </row>
    <row r="279" spans="6:6">
      <c r="F279" s="141"/>
    </row>
    <row r="280" spans="6:6">
      <c r="F280" s="141"/>
    </row>
    <row r="281" spans="6:6">
      <c r="F281" s="141"/>
    </row>
    <row r="282" spans="6:6">
      <c r="F282" s="141"/>
    </row>
    <row r="283" spans="6:6">
      <c r="F283" s="141"/>
    </row>
    <row r="284" spans="6:6">
      <c r="F284" s="141"/>
    </row>
    <row r="285" spans="6:6">
      <c r="F285" s="141"/>
    </row>
    <row r="286" spans="6:6">
      <c r="F286" s="141"/>
    </row>
    <row r="287" spans="6:6">
      <c r="F287" s="141"/>
    </row>
    <row r="288" spans="6:6">
      <c r="F288" s="141"/>
    </row>
    <row r="289" spans="6:6">
      <c r="F289" s="141"/>
    </row>
    <row r="290" spans="6:6">
      <c r="F290" s="141"/>
    </row>
    <row r="291" spans="6:6">
      <c r="F291" s="141"/>
    </row>
    <row r="292" spans="6:6">
      <c r="F292" s="141"/>
    </row>
    <row r="293" spans="6:6">
      <c r="F293" s="141"/>
    </row>
    <row r="294" spans="6:6">
      <c r="F294" s="141"/>
    </row>
    <row r="295" spans="6:6">
      <c r="F295" s="141"/>
    </row>
    <row r="296" spans="6:6">
      <c r="F296" s="141"/>
    </row>
    <row r="297" spans="6:6">
      <c r="F297" s="141"/>
    </row>
    <row r="298" spans="6:6">
      <c r="F298" s="141"/>
    </row>
    <row r="299" spans="6:6">
      <c r="F299" s="141"/>
    </row>
    <row r="300" spans="6:6">
      <c r="F300" s="141"/>
    </row>
    <row r="301" spans="6:6">
      <c r="F301" s="141"/>
    </row>
    <row r="302" spans="6:6">
      <c r="F302" s="141"/>
    </row>
    <row r="303" spans="6:6">
      <c r="F303" s="141"/>
    </row>
    <row r="304" spans="6:6">
      <c r="F304" s="141"/>
    </row>
    <row r="305" spans="6:6">
      <c r="F305" s="141"/>
    </row>
    <row r="306" spans="6:6">
      <c r="F306" s="141"/>
    </row>
    <row r="307" spans="6:6">
      <c r="F307" s="141"/>
    </row>
    <row r="308" spans="6:6">
      <c r="F308" s="141"/>
    </row>
    <row r="309" spans="6:6">
      <c r="F309" s="141"/>
    </row>
    <row r="310" spans="6:6">
      <c r="F310" s="141"/>
    </row>
  </sheetData>
  <mergeCells count="7">
    <mergeCell ref="A1:B1"/>
    <mergeCell ref="A2:C2"/>
    <mergeCell ref="A3:B3"/>
    <mergeCell ref="A104:A118"/>
    <mergeCell ref="A119:A126"/>
    <mergeCell ref="A127:A142"/>
    <mergeCell ref="A143:A147"/>
  </mergeCells>
  <pageMargins left="1.0625" right="0.751388888888889" top="1" bottom="1" header="0.5" footer="0.5"/>
  <pageSetup paperSize="9" scale="98" firstPageNumber="25" fitToHeight="0" orientation="portrait" useFirstPageNumber="1" horizontalDpi="600"/>
  <headerFooter>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G36"/>
  <sheetViews>
    <sheetView workbookViewId="0">
      <selection activeCell="D25" sqref="D25"/>
    </sheetView>
  </sheetViews>
  <sheetFormatPr defaultColWidth="9" defaultRowHeight="13.5" outlineLevelCol="6"/>
  <cols>
    <col min="1" max="1" width="54.875" style="3" customWidth="1"/>
    <col min="2" max="2" width="13" style="3" customWidth="1"/>
    <col min="3" max="3" width="12.375" style="3" customWidth="1"/>
    <col min="4" max="4" width="15.125" style="3" customWidth="1"/>
    <col min="5" max="5" width="18.25" style="3" customWidth="1"/>
    <col min="6" max="6" width="17.25" style="3" customWidth="1"/>
    <col min="7" max="7" width="18.875" style="3" customWidth="1"/>
    <col min="8" max="16384" width="9" style="3"/>
  </cols>
  <sheetData>
    <row r="1" ht="20.25" spans="1:7">
      <c r="A1" s="93" t="s">
        <v>288</v>
      </c>
      <c r="B1" s="94"/>
      <c r="C1" s="95"/>
      <c r="D1" s="95"/>
      <c r="E1" s="96"/>
      <c r="G1" s="97"/>
    </row>
    <row r="2" ht="27" spans="1:7">
      <c r="A2" s="98" t="s">
        <v>289</v>
      </c>
      <c r="B2" s="98"/>
      <c r="C2" s="98"/>
      <c r="D2" s="99"/>
      <c r="E2" s="98"/>
      <c r="F2" s="98"/>
      <c r="G2" s="100"/>
    </row>
    <row r="3" ht="27" customHeight="1" spans="1:7">
      <c r="A3" s="101" t="s">
        <v>12</v>
      </c>
      <c r="B3" s="102"/>
      <c r="C3" s="103" t="s">
        <v>79</v>
      </c>
      <c r="D3" s="103"/>
      <c r="E3" s="104"/>
      <c r="F3" s="105"/>
      <c r="G3" s="106" t="s">
        <v>139</v>
      </c>
    </row>
    <row r="4" spans="1:7">
      <c r="A4" s="107" t="s">
        <v>15</v>
      </c>
      <c r="B4" s="108" t="s">
        <v>80</v>
      </c>
      <c r="C4" s="108" t="s">
        <v>81</v>
      </c>
      <c r="D4" s="108" t="s">
        <v>82</v>
      </c>
      <c r="E4" s="107" t="s">
        <v>83</v>
      </c>
      <c r="F4" s="109" t="s">
        <v>84</v>
      </c>
      <c r="G4" s="110" t="s">
        <v>85</v>
      </c>
    </row>
    <row r="5" ht="18" customHeight="1" spans="1:7">
      <c r="A5" s="111"/>
      <c r="B5" s="112"/>
      <c r="C5" s="112"/>
      <c r="D5" s="112"/>
      <c r="E5" s="111"/>
      <c r="F5" s="113"/>
      <c r="G5" s="114"/>
    </row>
    <row r="6" ht="21" customHeight="1" spans="1:7">
      <c r="A6" s="115" t="s">
        <v>86</v>
      </c>
      <c r="B6" s="116">
        <f>B7+B8+B9+B10+B15</f>
        <v>32345</v>
      </c>
      <c r="C6" s="116">
        <f>C7+C8+C9+C10+C15</f>
        <v>18244</v>
      </c>
      <c r="D6" s="116">
        <f t="shared" ref="B6:F6" si="0">D7+D8+D9+D10+D15</f>
        <v>-14101</v>
      </c>
      <c r="E6" s="117">
        <f t="shared" ref="E6:E26" si="1">(D6/B6)*100</f>
        <v>-43.5956098315041</v>
      </c>
      <c r="F6" s="116">
        <f t="shared" si="0"/>
        <v>18244</v>
      </c>
      <c r="G6" s="118">
        <f t="shared" ref="G6:G26" si="2">(C6/F6)*100</f>
        <v>100</v>
      </c>
    </row>
    <row r="7" ht="21" customHeight="1" spans="1:7">
      <c r="A7" s="119" t="s">
        <v>87</v>
      </c>
      <c r="B7" s="120">
        <v>1793</v>
      </c>
      <c r="C7" s="120">
        <v>3193</v>
      </c>
      <c r="D7" s="120">
        <f>C7-B7</f>
        <v>1400</v>
      </c>
      <c r="E7" s="121">
        <f t="shared" si="1"/>
        <v>78.0814277746793</v>
      </c>
      <c r="F7" s="120">
        <v>3193</v>
      </c>
      <c r="G7" s="118">
        <f t="shared" si="2"/>
        <v>100</v>
      </c>
    </row>
    <row r="8" ht="21" customHeight="1" spans="1:7">
      <c r="A8" s="119" t="s">
        <v>290</v>
      </c>
      <c r="B8" s="122">
        <v>13099</v>
      </c>
      <c r="C8" s="122">
        <v>5969</v>
      </c>
      <c r="D8" s="123">
        <f>C8-B8</f>
        <v>-7130</v>
      </c>
      <c r="E8" s="117">
        <f t="shared" si="1"/>
        <v>-54.4316360027483</v>
      </c>
      <c r="F8" s="122">
        <v>5969</v>
      </c>
      <c r="G8" s="118">
        <f t="shared" si="2"/>
        <v>100</v>
      </c>
    </row>
    <row r="9" ht="21" customHeight="1" spans="1:7">
      <c r="A9" s="119" t="s">
        <v>91</v>
      </c>
      <c r="B9" s="116">
        <v>2453</v>
      </c>
      <c r="C9" s="116">
        <v>2651</v>
      </c>
      <c r="D9" s="116">
        <f>C9-B9</f>
        <v>198</v>
      </c>
      <c r="E9" s="117">
        <f t="shared" si="1"/>
        <v>8.07174887892377</v>
      </c>
      <c r="F9" s="116">
        <v>2651</v>
      </c>
      <c r="G9" s="118">
        <f t="shared" si="2"/>
        <v>100</v>
      </c>
    </row>
    <row r="10" ht="21" customHeight="1" spans="1:7">
      <c r="A10" s="119" t="s">
        <v>291</v>
      </c>
      <c r="B10" s="122">
        <f>SUM(B11:B14)</f>
        <v>15000</v>
      </c>
      <c r="C10" s="122">
        <f t="shared" ref="B10:F10" si="3">SUM(C11:C14)</f>
        <v>6431</v>
      </c>
      <c r="D10" s="122">
        <f t="shared" si="3"/>
        <v>-8569</v>
      </c>
      <c r="E10" s="117">
        <f t="shared" si="1"/>
        <v>-57.1266666666667</v>
      </c>
      <c r="F10" s="122">
        <v>6431</v>
      </c>
      <c r="G10" s="118">
        <f t="shared" si="2"/>
        <v>100</v>
      </c>
    </row>
    <row r="11" ht="21" customHeight="1" spans="1:7">
      <c r="A11" s="124" t="s">
        <v>96</v>
      </c>
      <c r="B11" s="120"/>
      <c r="C11" s="120"/>
      <c r="D11" s="120">
        <f t="shared" ref="D11:D15" si="4">C11-B11</f>
        <v>0</v>
      </c>
      <c r="E11" s="121"/>
      <c r="F11" s="120"/>
      <c r="G11" s="118"/>
    </row>
    <row r="12" ht="21" customHeight="1" spans="1:7">
      <c r="A12" s="124" t="s">
        <v>97</v>
      </c>
      <c r="B12" s="120">
        <v>15000</v>
      </c>
      <c r="C12" s="120">
        <v>6431</v>
      </c>
      <c r="D12" s="120">
        <f t="shared" si="4"/>
        <v>-8569</v>
      </c>
      <c r="E12" s="121">
        <f t="shared" si="1"/>
        <v>-57.1266666666667</v>
      </c>
      <c r="F12" s="120">
        <v>6431</v>
      </c>
      <c r="G12" s="118">
        <f t="shared" si="2"/>
        <v>100</v>
      </c>
    </row>
    <row r="13" ht="21" customHeight="1" spans="1:7">
      <c r="A13" s="124" t="s">
        <v>98</v>
      </c>
      <c r="B13" s="120"/>
      <c r="C13" s="120"/>
      <c r="D13" s="120">
        <f t="shared" si="4"/>
        <v>0</v>
      </c>
      <c r="E13" s="121"/>
      <c r="F13" s="120"/>
      <c r="G13" s="118"/>
    </row>
    <row r="14" ht="21" customHeight="1" spans="1:7">
      <c r="A14" s="124" t="s">
        <v>99</v>
      </c>
      <c r="B14" s="120"/>
      <c r="C14" s="120"/>
      <c r="D14" s="120">
        <f t="shared" si="4"/>
        <v>0</v>
      </c>
      <c r="E14" s="121"/>
      <c r="F14" s="120"/>
      <c r="G14" s="118"/>
    </row>
    <row r="15" ht="21" customHeight="1" spans="1:7">
      <c r="A15" s="119" t="s">
        <v>101</v>
      </c>
      <c r="B15" s="122"/>
      <c r="C15" s="122"/>
      <c r="D15" s="122">
        <f t="shared" si="4"/>
        <v>0</v>
      </c>
      <c r="E15" s="117"/>
      <c r="F15" s="122"/>
      <c r="G15" s="118"/>
    </row>
    <row r="16" ht="21" customHeight="1" spans="1:7">
      <c r="A16" s="115" t="s">
        <v>102</v>
      </c>
      <c r="B16" s="116">
        <f>B17+B18+B32+B33+B34+B35</f>
        <v>29152</v>
      </c>
      <c r="C16" s="116">
        <f>C17+C18+C32+C33+C34+C35</f>
        <v>14487</v>
      </c>
      <c r="D16" s="116">
        <f>D17+D18+D32+D33+D34+D35</f>
        <v>-16310</v>
      </c>
      <c r="E16" s="117">
        <f t="shared" si="1"/>
        <v>-55.9481339187706</v>
      </c>
      <c r="F16" s="116">
        <f>F17+F18+F32+F33+F34+F35</f>
        <v>18244</v>
      </c>
      <c r="G16" s="118">
        <f t="shared" si="2"/>
        <v>79.4069283051962</v>
      </c>
    </row>
    <row r="17" ht="21" customHeight="1" spans="1:7">
      <c r="A17" s="119" t="s">
        <v>103</v>
      </c>
      <c r="B17" s="122"/>
      <c r="C17" s="122"/>
      <c r="D17" s="120">
        <f>C17-B17</f>
        <v>0</v>
      </c>
      <c r="E17" s="121"/>
      <c r="F17" s="120"/>
      <c r="G17" s="118"/>
    </row>
    <row r="18" ht="21" customHeight="1" spans="1:7">
      <c r="A18" s="119" t="s">
        <v>292</v>
      </c>
      <c r="B18" s="122">
        <f>SUM(B19:B31)</f>
        <v>11652</v>
      </c>
      <c r="C18" s="122">
        <f>SUM(C19:C31)</f>
        <v>5187</v>
      </c>
      <c r="D18" s="120">
        <f>SUM(D19:D29)</f>
        <v>-6310</v>
      </c>
      <c r="E18" s="121">
        <f t="shared" si="1"/>
        <v>-54.1537933401991</v>
      </c>
      <c r="F18" s="120">
        <f>SUM(F19:F31)</f>
        <v>8944</v>
      </c>
      <c r="G18" s="118">
        <f t="shared" si="2"/>
        <v>57.9941860465116</v>
      </c>
    </row>
    <row r="19" ht="21" customHeight="1" spans="1:7">
      <c r="A19" s="125" t="s">
        <v>293</v>
      </c>
      <c r="B19" s="120"/>
      <c r="C19" s="120"/>
      <c r="D19" s="120">
        <f t="shared" ref="D19:D34" si="5">C19-B19</f>
        <v>0</v>
      </c>
      <c r="E19" s="121"/>
      <c r="F19" s="120"/>
      <c r="G19" s="118"/>
    </row>
    <row r="20" ht="21" customHeight="1" spans="1:7">
      <c r="A20" s="125" t="s">
        <v>294</v>
      </c>
      <c r="B20" s="120">
        <v>7</v>
      </c>
      <c r="C20" s="120">
        <v>4</v>
      </c>
      <c r="D20" s="120">
        <f t="shared" si="5"/>
        <v>-3</v>
      </c>
      <c r="E20" s="121">
        <f t="shared" si="1"/>
        <v>-42.8571428571429</v>
      </c>
      <c r="F20" s="120">
        <v>4</v>
      </c>
      <c r="G20" s="118">
        <f t="shared" si="2"/>
        <v>100</v>
      </c>
    </row>
    <row r="21" ht="21" customHeight="1" spans="1:7">
      <c r="A21" s="125" t="s">
        <v>295</v>
      </c>
      <c r="B21" s="120">
        <v>561</v>
      </c>
      <c r="C21" s="120">
        <v>757</v>
      </c>
      <c r="D21" s="120">
        <f t="shared" si="5"/>
        <v>196</v>
      </c>
      <c r="E21" s="121">
        <f t="shared" si="1"/>
        <v>34.9376114081996</v>
      </c>
      <c r="F21" s="120">
        <v>2185</v>
      </c>
      <c r="G21" s="118">
        <f t="shared" si="2"/>
        <v>34.6453089244851</v>
      </c>
    </row>
    <row r="22" ht="21" customHeight="1" spans="1:7">
      <c r="A22" s="125" t="s">
        <v>296</v>
      </c>
      <c r="B22" s="120"/>
      <c r="C22" s="120"/>
      <c r="D22" s="120">
        <f t="shared" si="5"/>
        <v>0</v>
      </c>
      <c r="E22" s="121"/>
      <c r="F22" s="120"/>
      <c r="G22" s="118"/>
    </row>
    <row r="23" ht="21" customHeight="1" spans="1:7">
      <c r="A23" s="125" t="s">
        <v>297</v>
      </c>
      <c r="B23" s="120">
        <v>9292</v>
      </c>
      <c r="C23" s="120">
        <v>2706</v>
      </c>
      <c r="D23" s="120">
        <f t="shared" si="5"/>
        <v>-6586</v>
      </c>
      <c r="E23" s="121">
        <f t="shared" si="1"/>
        <v>-70.8781747739991</v>
      </c>
      <c r="F23" s="120">
        <v>4205</v>
      </c>
      <c r="G23" s="118">
        <f t="shared" si="2"/>
        <v>64.3519619500595</v>
      </c>
    </row>
    <row r="24" ht="21" customHeight="1" spans="1:7">
      <c r="A24" s="125" t="s">
        <v>298</v>
      </c>
      <c r="B24" s="120">
        <v>117</v>
      </c>
      <c r="C24" s="120"/>
      <c r="D24" s="120">
        <f t="shared" si="5"/>
        <v>-117</v>
      </c>
      <c r="E24" s="121">
        <f t="shared" si="1"/>
        <v>-100</v>
      </c>
      <c r="F24" s="120">
        <v>27</v>
      </c>
      <c r="G24" s="118">
        <f t="shared" si="2"/>
        <v>0</v>
      </c>
    </row>
    <row r="25" ht="21" customHeight="1" spans="1:7">
      <c r="A25" s="125" t="s">
        <v>299</v>
      </c>
      <c r="B25" s="120"/>
      <c r="C25" s="120"/>
      <c r="D25" s="120">
        <f t="shared" si="5"/>
        <v>0</v>
      </c>
      <c r="E25" s="121"/>
      <c r="F25" s="120"/>
      <c r="G25" s="118"/>
    </row>
    <row r="26" ht="21" customHeight="1" spans="1:7">
      <c r="A26" s="125" t="s">
        <v>300</v>
      </c>
      <c r="B26" s="120"/>
      <c r="C26" s="120"/>
      <c r="D26" s="120">
        <f t="shared" si="5"/>
        <v>0</v>
      </c>
      <c r="E26" s="121"/>
      <c r="F26" s="120"/>
      <c r="G26" s="118"/>
    </row>
    <row r="27" ht="21" customHeight="1" spans="1:7">
      <c r="A27" s="125" t="s">
        <v>301</v>
      </c>
      <c r="B27" s="120"/>
      <c r="C27" s="120"/>
      <c r="D27" s="120">
        <f t="shared" si="5"/>
        <v>0</v>
      </c>
      <c r="E27" s="121"/>
      <c r="F27" s="120"/>
      <c r="G27" s="118"/>
    </row>
    <row r="28" ht="21" customHeight="1" spans="1:7">
      <c r="A28" s="125" t="s">
        <v>302</v>
      </c>
      <c r="B28" s="120"/>
      <c r="C28" s="120"/>
      <c r="D28" s="120">
        <f t="shared" si="5"/>
        <v>0</v>
      </c>
      <c r="E28" s="121"/>
      <c r="F28" s="120"/>
      <c r="G28" s="118"/>
    </row>
    <row r="29" ht="21" customHeight="1" spans="1:7">
      <c r="A29" s="125" t="s">
        <v>303</v>
      </c>
      <c r="B29" s="120">
        <v>1043</v>
      </c>
      <c r="C29" s="120">
        <v>1243</v>
      </c>
      <c r="D29" s="120">
        <f t="shared" si="5"/>
        <v>200</v>
      </c>
      <c r="E29" s="121">
        <f t="shared" ref="E28:E36" si="6">(D29/B29)*100</f>
        <v>19.1754554170662</v>
      </c>
      <c r="F29" s="120">
        <v>2046</v>
      </c>
      <c r="G29" s="118">
        <f t="shared" ref="G28:G36" si="7">(C29/F29)*100</f>
        <v>60.752688172043</v>
      </c>
    </row>
    <row r="30" ht="21" customHeight="1" spans="1:7">
      <c r="A30" s="125" t="s">
        <v>304</v>
      </c>
      <c r="B30" s="120">
        <v>610</v>
      </c>
      <c r="C30" s="120">
        <v>477</v>
      </c>
      <c r="D30" s="120">
        <f t="shared" si="5"/>
        <v>-133</v>
      </c>
      <c r="E30" s="121">
        <f t="shared" si="6"/>
        <v>-21.8032786885246</v>
      </c>
      <c r="F30" s="120">
        <v>477</v>
      </c>
      <c r="G30" s="118">
        <f t="shared" si="7"/>
        <v>100</v>
      </c>
    </row>
    <row r="31" ht="21" customHeight="1" spans="1:7">
      <c r="A31" s="125" t="s">
        <v>305</v>
      </c>
      <c r="B31" s="120">
        <v>22</v>
      </c>
      <c r="C31" s="120"/>
      <c r="D31" s="120">
        <f t="shared" si="5"/>
        <v>-22</v>
      </c>
      <c r="E31" s="121">
        <f t="shared" si="6"/>
        <v>-100</v>
      </c>
      <c r="F31" s="120">
        <v>0</v>
      </c>
      <c r="G31" s="118"/>
    </row>
    <row r="32" ht="21" customHeight="1" spans="1:7">
      <c r="A32" s="119" t="s">
        <v>306</v>
      </c>
      <c r="B32" s="122">
        <v>15000</v>
      </c>
      <c r="C32" s="122"/>
      <c r="D32" s="120">
        <f t="shared" si="5"/>
        <v>-15000</v>
      </c>
      <c r="E32" s="121">
        <f t="shared" si="6"/>
        <v>-100</v>
      </c>
      <c r="F32" s="120"/>
      <c r="G32" s="118"/>
    </row>
    <row r="33" ht="21" customHeight="1" spans="1:7">
      <c r="A33" s="119" t="s">
        <v>307</v>
      </c>
      <c r="B33" s="122"/>
      <c r="C33" s="122">
        <v>5000</v>
      </c>
      <c r="D33" s="120">
        <f t="shared" si="5"/>
        <v>5000</v>
      </c>
      <c r="E33" s="121"/>
      <c r="F33" s="120">
        <v>5000</v>
      </c>
      <c r="G33" s="118">
        <f t="shared" si="7"/>
        <v>100</v>
      </c>
    </row>
    <row r="34" ht="21" customHeight="1" spans="1:7">
      <c r="A34" s="119" t="s">
        <v>308</v>
      </c>
      <c r="B34" s="122"/>
      <c r="C34" s="122"/>
      <c r="D34" s="120">
        <f t="shared" si="5"/>
        <v>0</v>
      </c>
      <c r="E34" s="121"/>
      <c r="F34" s="120">
        <v>0</v>
      </c>
      <c r="G34" s="118"/>
    </row>
    <row r="35" ht="21" customHeight="1" spans="1:7">
      <c r="A35" s="119" t="s">
        <v>309</v>
      </c>
      <c r="B35" s="122">
        <v>2500</v>
      </c>
      <c r="C35" s="122">
        <v>4300</v>
      </c>
      <c r="D35" s="120"/>
      <c r="E35" s="121">
        <f t="shared" si="6"/>
        <v>0</v>
      </c>
      <c r="F35" s="120">
        <v>4300</v>
      </c>
      <c r="G35" s="118">
        <f t="shared" si="7"/>
        <v>100</v>
      </c>
    </row>
    <row r="36" ht="21" customHeight="1" spans="1:7">
      <c r="A36" s="115" t="s">
        <v>135</v>
      </c>
      <c r="B36" s="122">
        <f t="shared" ref="B36:F36" si="8">B6-B16</f>
        <v>3193</v>
      </c>
      <c r="C36" s="122">
        <f t="shared" si="8"/>
        <v>3757</v>
      </c>
      <c r="D36" s="122">
        <f>C36-B36</f>
        <v>564</v>
      </c>
      <c r="E36" s="117">
        <f t="shared" si="6"/>
        <v>17.6636392107736</v>
      </c>
      <c r="F36" s="122">
        <f t="shared" si="8"/>
        <v>0</v>
      </c>
      <c r="G36" s="118"/>
    </row>
  </sheetData>
  <mergeCells count="9">
    <mergeCell ref="A2:G2"/>
    <mergeCell ref="C3:E3"/>
    <mergeCell ref="A4:A5"/>
    <mergeCell ref="B4:B5"/>
    <mergeCell ref="C4:C5"/>
    <mergeCell ref="D4:D5"/>
    <mergeCell ref="E4:E5"/>
    <mergeCell ref="F4:F5"/>
    <mergeCell ref="G4:G5"/>
  </mergeCells>
  <printOptions horizontalCentered="1"/>
  <pageMargins left="0.751388888888889" right="0.751388888888889" top="1" bottom="1" header="0.5" footer="0.5"/>
  <pageSetup paperSize="9" scale="88" firstPageNumber="30" fitToHeight="0" orientation="landscape" useFirstPageNumber="1" horizontalDpi="600"/>
  <headerFooter>
    <oddFooter>&amp;C&amp;P</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O32"/>
  <sheetViews>
    <sheetView workbookViewId="0">
      <selection activeCell="J14" sqref="J14"/>
    </sheetView>
  </sheetViews>
  <sheetFormatPr defaultColWidth="8.89166666666667" defaultRowHeight="12.75"/>
  <cols>
    <col min="1" max="1" width="35.25" style="58" customWidth="1"/>
    <col min="2" max="2" width="3.55833333333333" style="58" customWidth="1"/>
    <col min="3" max="4" width="11.5" style="58" customWidth="1"/>
    <col min="5" max="5" width="8.625" style="58" customWidth="1"/>
    <col min="6" max="6" width="31.875" style="58" customWidth="1"/>
    <col min="7" max="7" width="4" style="58" customWidth="1"/>
    <col min="8" max="8" width="11.5" style="60" customWidth="1"/>
    <col min="9" max="9" width="11.25" style="60" customWidth="1"/>
    <col min="10" max="10" width="9" style="60" customWidth="1"/>
    <col min="11" max="11" width="27" style="58" customWidth="1"/>
    <col min="12" max="12" width="4" style="58" customWidth="1"/>
    <col min="13" max="13" width="11.25" style="58" customWidth="1"/>
    <col min="14" max="14" width="11.75" style="58" customWidth="1"/>
    <col min="15" max="15" width="10.875" style="58" customWidth="1"/>
    <col min="16" max="16" width="9.71666666666667" style="58" customWidth="1"/>
    <col min="17" max="256" width="9.14166666666667" style="58"/>
    <col min="257" max="16384" width="8.89166666666667" style="58"/>
  </cols>
  <sheetData>
    <row r="1" s="58" customFormat="1" ht="20.25" spans="1:15">
      <c r="A1" s="61" t="s">
        <v>310</v>
      </c>
      <c r="B1" s="62"/>
      <c r="C1" s="62"/>
      <c r="D1" s="62"/>
      <c r="E1" s="62"/>
      <c r="F1" s="62"/>
      <c r="G1" s="62"/>
      <c r="H1" s="62"/>
      <c r="I1" s="62"/>
      <c r="J1" s="62"/>
      <c r="K1" s="62"/>
      <c r="L1" s="62"/>
      <c r="M1" s="62"/>
      <c r="N1" s="62"/>
      <c r="O1" s="62"/>
    </row>
    <row r="2" s="58" customFormat="1" ht="29" customHeight="1" spans="1:15">
      <c r="A2" s="63" t="s">
        <v>311</v>
      </c>
      <c r="B2" s="63"/>
      <c r="C2" s="63"/>
      <c r="D2" s="63"/>
      <c r="E2" s="63"/>
      <c r="F2" s="63"/>
      <c r="G2" s="63"/>
      <c r="H2" s="63"/>
      <c r="I2" s="63"/>
      <c r="J2" s="63"/>
      <c r="K2" s="63"/>
      <c r="L2" s="63"/>
      <c r="M2" s="63"/>
      <c r="N2" s="63"/>
      <c r="O2" s="63"/>
    </row>
    <row r="3" s="59" customFormat="1" ht="21" customHeight="1" spans="1:15">
      <c r="A3" s="64" t="s">
        <v>312</v>
      </c>
      <c r="B3" s="65"/>
      <c r="C3" s="65"/>
      <c r="D3" s="65"/>
      <c r="E3" s="65"/>
      <c r="F3" s="65"/>
      <c r="G3" s="66" t="s">
        <v>313</v>
      </c>
      <c r="H3" s="67"/>
      <c r="I3" s="65"/>
      <c r="J3" s="65"/>
      <c r="K3" s="65"/>
      <c r="L3" s="65"/>
      <c r="M3" s="65"/>
      <c r="N3" s="84"/>
      <c r="O3" s="85" t="s">
        <v>14</v>
      </c>
    </row>
    <row r="4" s="58" customFormat="1" ht="21" customHeight="1" spans="1:15">
      <c r="A4" s="68" t="s">
        <v>314</v>
      </c>
      <c r="B4" s="69"/>
      <c r="C4" s="69"/>
      <c r="D4" s="69"/>
      <c r="E4" s="69"/>
      <c r="F4" s="69" t="s">
        <v>315</v>
      </c>
      <c r="G4" s="69"/>
      <c r="H4" s="69"/>
      <c r="I4" s="69"/>
      <c r="J4" s="69"/>
      <c r="K4" s="69"/>
      <c r="L4" s="69"/>
      <c r="M4" s="69"/>
      <c r="N4" s="69"/>
      <c r="O4" s="86"/>
    </row>
    <row r="5" s="58" customFormat="1" ht="21" customHeight="1" spans="1:15">
      <c r="A5" s="70" t="s">
        <v>316</v>
      </c>
      <c r="B5" s="70" t="s">
        <v>317</v>
      </c>
      <c r="C5" s="71" t="s">
        <v>318</v>
      </c>
      <c r="D5" s="71" t="s">
        <v>319</v>
      </c>
      <c r="E5" s="71" t="s">
        <v>320</v>
      </c>
      <c r="F5" s="70" t="s">
        <v>316</v>
      </c>
      <c r="G5" s="70" t="s">
        <v>317</v>
      </c>
      <c r="H5" s="71" t="s">
        <v>318</v>
      </c>
      <c r="I5" s="71" t="s">
        <v>319</v>
      </c>
      <c r="J5" s="71" t="s">
        <v>320</v>
      </c>
      <c r="K5" s="70" t="s">
        <v>316</v>
      </c>
      <c r="L5" s="70" t="s">
        <v>317</v>
      </c>
      <c r="M5" s="71" t="s">
        <v>318</v>
      </c>
      <c r="N5" s="71" t="s">
        <v>319</v>
      </c>
      <c r="O5" s="71" t="s">
        <v>320</v>
      </c>
    </row>
    <row r="6" s="58" customFormat="1" ht="21" customHeight="1" spans="1:15">
      <c r="A6" s="72" t="s">
        <v>321</v>
      </c>
      <c r="B6" s="73" t="s">
        <v>322</v>
      </c>
      <c r="C6" s="74">
        <v>175961.3</v>
      </c>
      <c r="D6" s="75">
        <v>213684.79</v>
      </c>
      <c r="E6" s="75">
        <v>209513.03</v>
      </c>
      <c r="F6" s="72" t="s">
        <v>323</v>
      </c>
      <c r="G6" s="73">
        <v>28</v>
      </c>
      <c r="H6" s="74">
        <v>25725.22</v>
      </c>
      <c r="I6" s="75">
        <v>25608.3</v>
      </c>
      <c r="J6" s="75">
        <v>25438.56</v>
      </c>
      <c r="K6" s="72" t="s">
        <v>324</v>
      </c>
      <c r="L6" s="73">
        <v>51</v>
      </c>
      <c r="M6" s="87">
        <v>77302.04</v>
      </c>
      <c r="N6" s="87">
        <v>78734.27</v>
      </c>
      <c r="O6" s="87">
        <v>78532.45</v>
      </c>
    </row>
    <row r="7" s="58" customFormat="1" ht="21" customHeight="1" spans="1:15">
      <c r="A7" s="72" t="s">
        <v>325</v>
      </c>
      <c r="B7" s="73" t="s">
        <v>326</v>
      </c>
      <c r="C7" s="76">
        <v>2200.28</v>
      </c>
      <c r="D7" s="77">
        <v>4730.85</v>
      </c>
      <c r="E7" s="77">
        <v>4219.59</v>
      </c>
      <c r="F7" s="72" t="s">
        <v>327</v>
      </c>
      <c r="G7" s="73">
        <v>29</v>
      </c>
      <c r="H7" s="76">
        <v>0</v>
      </c>
      <c r="I7" s="77">
        <v>0</v>
      </c>
      <c r="J7" s="77"/>
      <c r="K7" s="72" t="s">
        <v>328</v>
      </c>
      <c r="L7" s="73">
        <v>52</v>
      </c>
      <c r="M7" s="88">
        <v>72947.57</v>
      </c>
      <c r="N7" s="88">
        <v>74753.71</v>
      </c>
      <c r="O7" s="88">
        <v>74578.43</v>
      </c>
    </row>
    <row r="8" s="58" customFormat="1" ht="21" customHeight="1" spans="1:15">
      <c r="A8" s="72" t="s">
        <v>329</v>
      </c>
      <c r="B8" s="73" t="s">
        <v>330</v>
      </c>
      <c r="C8" s="76"/>
      <c r="D8" s="77"/>
      <c r="E8" s="77"/>
      <c r="F8" s="72" t="s">
        <v>331</v>
      </c>
      <c r="G8" s="73">
        <v>30</v>
      </c>
      <c r="H8" s="76">
        <v>0</v>
      </c>
      <c r="I8" s="77">
        <v>0</v>
      </c>
      <c r="J8" s="77"/>
      <c r="K8" s="72" t="s">
        <v>332</v>
      </c>
      <c r="L8" s="73">
        <v>53</v>
      </c>
      <c r="M8" s="88">
        <v>4354.48</v>
      </c>
      <c r="N8" s="88">
        <v>3980.57</v>
      </c>
      <c r="O8" s="88">
        <v>3954.02</v>
      </c>
    </row>
    <row r="9" s="58" customFormat="1" ht="21" customHeight="1" spans="1:15">
      <c r="A9" s="72" t="s">
        <v>333</v>
      </c>
      <c r="B9" s="73" t="s">
        <v>334</v>
      </c>
      <c r="C9" s="76"/>
      <c r="D9" s="77"/>
      <c r="E9" s="77"/>
      <c r="F9" s="72" t="s">
        <v>335</v>
      </c>
      <c r="G9" s="73">
        <v>31</v>
      </c>
      <c r="H9" s="76">
        <v>6023.27</v>
      </c>
      <c r="I9" s="77">
        <v>7815.16</v>
      </c>
      <c r="J9" s="77">
        <v>7800.98</v>
      </c>
      <c r="K9" s="72" t="s">
        <v>336</v>
      </c>
      <c r="L9" s="73">
        <v>54</v>
      </c>
      <c r="M9" s="88">
        <v>111899.33</v>
      </c>
      <c r="N9" s="88">
        <v>144667.69</v>
      </c>
      <c r="O9" s="88">
        <v>138068.71</v>
      </c>
    </row>
    <row r="10" s="58" customFormat="1" ht="21" customHeight="1" spans="1:15">
      <c r="A10" s="72" t="s">
        <v>337</v>
      </c>
      <c r="B10" s="73" t="s">
        <v>338</v>
      </c>
      <c r="C10" s="76"/>
      <c r="D10" s="77"/>
      <c r="E10" s="77"/>
      <c r="F10" s="72" t="s">
        <v>339</v>
      </c>
      <c r="G10" s="73">
        <v>32</v>
      </c>
      <c r="H10" s="76">
        <v>31880.19</v>
      </c>
      <c r="I10" s="77">
        <v>35277.69</v>
      </c>
      <c r="J10" s="77">
        <v>35277.69</v>
      </c>
      <c r="K10" s="72" t="s">
        <v>340</v>
      </c>
      <c r="L10" s="73">
        <v>55</v>
      </c>
      <c r="M10" s="88">
        <v>3018.64</v>
      </c>
      <c r="N10" s="88">
        <v>18061.02</v>
      </c>
      <c r="O10" s="88">
        <v>17932.32</v>
      </c>
    </row>
    <row r="11" s="58" customFormat="1" ht="21" customHeight="1" spans="1:15">
      <c r="A11" s="72" t="s">
        <v>341</v>
      </c>
      <c r="B11" s="73" t="s">
        <v>342</v>
      </c>
      <c r="C11" s="76"/>
      <c r="D11" s="77"/>
      <c r="E11" s="77"/>
      <c r="F11" s="72" t="s">
        <v>343</v>
      </c>
      <c r="G11" s="73">
        <v>33</v>
      </c>
      <c r="H11" s="76">
        <v>406.18</v>
      </c>
      <c r="I11" s="77">
        <v>2198.79</v>
      </c>
      <c r="J11" s="77">
        <v>2030.7</v>
      </c>
      <c r="K11" s="72" t="s">
        <v>344</v>
      </c>
      <c r="L11" s="73">
        <v>56</v>
      </c>
      <c r="M11" s="89"/>
      <c r="N11" s="89"/>
      <c r="O11" s="89"/>
    </row>
    <row r="12" s="58" customFormat="1" ht="21" customHeight="1" spans="1:15">
      <c r="A12" s="72" t="s">
        <v>345</v>
      </c>
      <c r="B12" s="73" t="s">
        <v>346</v>
      </c>
      <c r="C12" s="76"/>
      <c r="D12" s="77"/>
      <c r="E12" s="77"/>
      <c r="F12" s="72" t="s">
        <v>347</v>
      </c>
      <c r="G12" s="73">
        <v>34</v>
      </c>
      <c r="H12" s="76">
        <v>4154.38</v>
      </c>
      <c r="I12" s="77">
        <v>6661.33</v>
      </c>
      <c r="J12" s="77">
        <v>6661.33</v>
      </c>
      <c r="K12" s="72" t="s">
        <v>348</v>
      </c>
      <c r="L12" s="73">
        <v>57</v>
      </c>
      <c r="M12" s="89"/>
      <c r="N12" s="89"/>
      <c r="O12" s="89"/>
    </row>
    <row r="13" s="58" customFormat="1" ht="21" customHeight="1" spans="1:15">
      <c r="A13" s="72" t="s">
        <v>349</v>
      </c>
      <c r="B13" s="73" t="s">
        <v>350</v>
      </c>
      <c r="C13" s="76"/>
      <c r="D13" s="77">
        <v>222.43</v>
      </c>
      <c r="E13" s="77">
        <v>223.22</v>
      </c>
      <c r="F13" s="72" t="s">
        <v>351</v>
      </c>
      <c r="G13" s="73">
        <v>35</v>
      </c>
      <c r="H13" s="76">
        <v>39739.62</v>
      </c>
      <c r="I13" s="77">
        <v>42721.91</v>
      </c>
      <c r="J13" s="77">
        <v>40777.97</v>
      </c>
      <c r="K13" s="72" t="s">
        <v>352</v>
      </c>
      <c r="L13" s="73">
        <v>58</v>
      </c>
      <c r="M13" s="89"/>
      <c r="N13" s="89"/>
      <c r="O13" s="89"/>
    </row>
    <row r="14" s="58" customFormat="1" ht="21" customHeight="1" spans="1:15">
      <c r="A14" s="72" t="s">
        <v>317</v>
      </c>
      <c r="B14" s="73" t="s">
        <v>353</v>
      </c>
      <c r="C14" s="73"/>
      <c r="D14" s="73"/>
      <c r="E14" s="73"/>
      <c r="F14" s="72" t="s">
        <v>354</v>
      </c>
      <c r="G14" s="73">
        <v>36</v>
      </c>
      <c r="H14" s="76">
        <v>16918.88</v>
      </c>
      <c r="I14" s="77">
        <v>18995.86</v>
      </c>
      <c r="J14" s="77">
        <v>18705.64</v>
      </c>
      <c r="K14" s="72" t="s">
        <v>317</v>
      </c>
      <c r="L14" s="73">
        <v>59</v>
      </c>
      <c r="M14" s="89"/>
      <c r="N14" s="89"/>
      <c r="O14" s="89"/>
    </row>
    <row r="15" s="58" customFormat="1" ht="21" customHeight="1" spans="1:15">
      <c r="A15" s="72" t="s">
        <v>317</v>
      </c>
      <c r="B15" s="73" t="s">
        <v>355</v>
      </c>
      <c r="C15" s="73" t="s">
        <v>317</v>
      </c>
      <c r="D15" s="73"/>
      <c r="E15" s="73"/>
      <c r="F15" s="72" t="s">
        <v>356</v>
      </c>
      <c r="G15" s="73">
        <v>37</v>
      </c>
      <c r="H15" s="76">
        <v>6321.52</v>
      </c>
      <c r="I15" s="77">
        <v>3193.11</v>
      </c>
      <c r="J15" s="77">
        <v>2724.85</v>
      </c>
      <c r="K15" s="72" t="s">
        <v>317</v>
      </c>
      <c r="L15" s="73">
        <v>60</v>
      </c>
      <c r="M15" s="89"/>
      <c r="N15" s="89"/>
      <c r="O15" s="89"/>
    </row>
    <row r="16" s="58" customFormat="1" ht="21" customHeight="1" spans="1:15">
      <c r="A16" s="72" t="s">
        <v>317</v>
      </c>
      <c r="B16" s="73" t="s">
        <v>357</v>
      </c>
      <c r="C16" s="78" t="s">
        <v>317</v>
      </c>
      <c r="D16" s="78"/>
      <c r="E16" s="78"/>
      <c r="F16" s="72" t="s">
        <v>358</v>
      </c>
      <c r="G16" s="73">
        <v>38</v>
      </c>
      <c r="H16" s="76">
        <v>2815.78</v>
      </c>
      <c r="I16" s="77">
        <v>7484.14</v>
      </c>
      <c r="J16" s="77">
        <v>7482.41</v>
      </c>
      <c r="K16" s="73" t="s">
        <v>359</v>
      </c>
      <c r="L16" s="73">
        <v>61</v>
      </c>
      <c r="M16" s="90"/>
      <c r="N16" s="90"/>
      <c r="O16" s="88">
        <v>216601.16</v>
      </c>
    </row>
    <row r="17" s="58" customFormat="1" ht="21" customHeight="1" spans="1:15">
      <c r="A17" s="72" t="s">
        <v>317</v>
      </c>
      <c r="B17" s="73" t="s">
        <v>360</v>
      </c>
      <c r="C17" s="78" t="s">
        <v>317</v>
      </c>
      <c r="D17" s="78"/>
      <c r="E17" s="78"/>
      <c r="F17" s="72" t="s">
        <v>361</v>
      </c>
      <c r="G17" s="73">
        <v>39</v>
      </c>
      <c r="H17" s="76">
        <v>38819.94</v>
      </c>
      <c r="I17" s="77">
        <v>51510.09</v>
      </c>
      <c r="J17" s="77">
        <v>47856.74</v>
      </c>
      <c r="K17" s="72" t="s">
        <v>362</v>
      </c>
      <c r="L17" s="73">
        <v>62</v>
      </c>
      <c r="M17" s="90"/>
      <c r="N17" s="90"/>
      <c r="O17" s="88">
        <v>75845.03</v>
      </c>
    </row>
    <row r="18" s="58" customFormat="1" ht="21" customHeight="1" spans="1:15">
      <c r="A18" s="72" t="s">
        <v>317</v>
      </c>
      <c r="B18" s="73" t="s">
        <v>363</v>
      </c>
      <c r="C18" s="78" t="s">
        <v>317</v>
      </c>
      <c r="D18" s="78"/>
      <c r="E18" s="78"/>
      <c r="F18" s="72" t="s">
        <v>364</v>
      </c>
      <c r="G18" s="73">
        <v>40</v>
      </c>
      <c r="H18" s="76">
        <v>4094.76</v>
      </c>
      <c r="I18" s="77">
        <v>10014.41</v>
      </c>
      <c r="J18" s="77">
        <v>10014.41</v>
      </c>
      <c r="K18" s="72" t="s">
        <v>365</v>
      </c>
      <c r="L18" s="73">
        <v>63</v>
      </c>
      <c r="M18" s="90"/>
      <c r="N18" s="90"/>
      <c r="O18" s="88">
        <v>26582.5</v>
      </c>
    </row>
    <row r="19" s="58" customFormat="1" ht="21" customHeight="1" spans="1:15">
      <c r="A19" s="72" t="s">
        <v>317</v>
      </c>
      <c r="B19" s="73" t="s">
        <v>366</v>
      </c>
      <c r="C19" s="78" t="s">
        <v>317</v>
      </c>
      <c r="D19" s="78"/>
      <c r="E19" s="78"/>
      <c r="F19" s="72" t="s">
        <v>367</v>
      </c>
      <c r="G19" s="73">
        <v>41</v>
      </c>
      <c r="H19" s="76">
        <v>319.65</v>
      </c>
      <c r="I19" s="77">
        <v>445.09</v>
      </c>
      <c r="J19" s="77">
        <v>421.41</v>
      </c>
      <c r="K19" s="72" t="s">
        <v>368</v>
      </c>
      <c r="L19" s="73">
        <v>64</v>
      </c>
      <c r="M19" s="90"/>
      <c r="N19" s="90"/>
      <c r="O19" s="88">
        <v>52911.05</v>
      </c>
    </row>
    <row r="20" s="58" customFormat="1" ht="21" customHeight="1" spans="1:15">
      <c r="A20" s="72" t="s">
        <v>317</v>
      </c>
      <c r="B20" s="73" t="s">
        <v>369</v>
      </c>
      <c r="C20" s="78" t="s">
        <v>317</v>
      </c>
      <c r="D20" s="78"/>
      <c r="E20" s="78"/>
      <c r="F20" s="72" t="s">
        <v>370</v>
      </c>
      <c r="G20" s="73">
        <v>42</v>
      </c>
      <c r="H20" s="76">
        <v>149.1</v>
      </c>
      <c r="I20" s="77">
        <v>397.11</v>
      </c>
      <c r="J20" s="77">
        <v>397.11</v>
      </c>
      <c r="K20" s="72" t="s">
        <v>371</v>
      </c>
      <c r="L20" s="73">
        <v>65</v>
      </c>
      <c r="M20" s="90"/>
      <c r="N20" s="90"/>
      <c r="O20" s="88">
        <v>0</v>
      </c>
    </row>
    <row r="21" s="58" customFormat="1" ht="21" customHeight="1" spans="1:15">
      <c r="A21" s="72" t="s">
        <v>317</v>
      </c>
      <c r="B21" s="73" t="s">
        <v>372</v>
      </c>
      <c r="C21" s="78" t="s">
        <v>317</v>
      </c>
      <c r="D21" s="78"/>
      <c r="E21" s="78"/>
      <c r="F21" s="72" t="s">
        <v>373</v>
      </c>
      <c r="G21" s="73">
        <v>43</v>
      </c>
      <c r="H21" s="76">
        <v>0</v>
      </c>
      <c r="I21" s="77">
        <v>0</v>
      </c>
      <c r="J21" s="77"/>
      <c r="K21" s="72" t="s">
        <v>374</v>
      </c>
      <c r="L21" s="73">
        <v>66</v>
      </c>
      <c r="M21" s="90"/>
      <c r="N21" s="90"/>
      <c r="O21" s="88">
        <v>9961.64</v>
      </c>
    </row>
    <row r="22" s="58" customFormat="1" ht="21" customHeight="1" spans="1:15">
      <c r="A22" s="72" t="s">
        <v>317</v>
      </c>
      <c r="B22" s="73" t="s">
        <v>375</v>
      </c>
      <c r="C22" s="78" t="s">
        <v>317</v>
      </c>
      <c r="D22" s="78"/>
      <c r="E22" s="78"/>
      <c r="F22" s="72" t="s">
        <v>376</v>
      </c>
      <c r="G22" s="73">
        <v>44</v>
      </c>
      <c r="H22" s="76">
        <v>0</v>
      </c>
      <c r="I22" s="77">
        <v>0</v>
      </c>
      <c r="J22" s="77"/>
      <c r="K22" s="72" t="s">
        <v>377</v>
      </c>
      <c r="L22" s="73">
        <v>67</v>
      </c>
      <c r="M22" s="90"/>
      <c r="N22" s="90"/>
      <c r="O22" s="88">
        <v>50300.19</v>
      </c>
    </row>
    <row r="23" s="58" customFormat="1" ht="21" customHeight="1" spans="1:15">
      <c r="A23" s="72" t="s">
        <v>317</v>
      </c>
      <c r="B23" s="73" t="s">
        <v>378</v>
      </c>
      <c r="C23" s="78" t="s">
        <v>317</v>
      </c>
      <c r="D23" s="78"/>
      <c r="E23" s="78"/>
      <c r="F23" s="72" t="s">
        <v>379</v>
      </c>
      <c r="G23" s="73">
        <v>45</v>
      </c>
      <c r="H23" s="76">
        <v>1757.64</v>
      </c>
      <c r="I23" s="77">
        <v>1386.07</v>
      </c>
      <c r="J23" s="77">
        <v>1386.07</v>
      </c>
      <c r="K23" s="72" t="s">
        <v>380</v>
      </c>
      <c r="L23" s="73">
        <v>68</v>
      </c>
      <c r="M23" s="90"/>
      <c r="N23" s="90"/>
      <c r="O23" s="88">
        <v>0</v>
      </c>
    </row>
    <row r="24" s="58" customFormat="1" ht="21" customHeight="1" spans="1:15">
      <c r="A24" s="72" t="s">
        <v>317</v>
      </c>
      <c r="B24" s="73" t="s">
        <v>381</v>
      </c>
      <c r="C24" s="78" t="s">
        <v>317</v>
      </c>
      <c r="D24" s="78"/>
      <c r="E24" s="78"/>
      <c r="F24" s="72" t="s">
        <v>382</v>
      </c>
      <c r="G24" s="73">
        <v>46</v>
      </c>
      <c r="H24" s="76">
        <v>4639.24</v>
      </c>
      <c r="I24" s="77">
        <v>5219.46</v>
      </c>
      <c r="J24" s="77">
        <v>5203.89</v>
      </c>
      <c r="K24" s="72" t="s">
        <v>383</v>
      </c>
      <c r="L24" s="73">
        <v>69</v>
      </c>
      <c r="M24" s="90"/>
      <c r="N24" s="90"/>
      <c r="O24" s="88">
        <v>1000.76</v>
      </c>
    </row>
    <row r="25" s="58" customFormat="1" ht="21" customHeight="1" spans="1:15">
      <c r="A25" s="72" t="s">
        <v>317</v>
      </c>
      <c r="B25" s="73" t="s">
        <v>384</v>
      </c>
      <c r="C25" s="78" t="s">
        <v>317</v>
      </c>
      <c r="D25" s="78"/>
      <c r="E25" s="78"/>
      <c r="F25" s="72" t="s">
        <v>385</v>
      </c>
      <c r="G25" s="73">
        <v>47</v>
      </c>
      <c r="H25" s="76">
        <v>0.62</v>
      </c>
      <c r="I25" s="77">
        <v>250.62</v>
      </c>
      <c r="J25" s="77">
        <v>250.62</v>
      </c>
      <c r="K25" s="72" t="s">
        <v>386</v>
      </c>
      <c r="L25" s="73">
        <v>70</v>
      </c>
      <c r="M25" s="90"/>
      <c r="N25" s="90"/>
      <c r="O25" s="89"/>
    </row>
    <row r="26" s="58" customFormat="1" ht="21" customHeight="1" spans="1:15">
      <c r="A26" s="72" t="s">
        <v>317</v>
      </c>
      <c r="B26" s="73" t="s">
        <v>387</v>
      </c>
      <c r="C26" s="78" t="s">
        <v>317</v>
      </c>
      <c r="D26" s="78"/>
      <c r="E26" s="78"/>
      <c r="F26" s="72" t="s">
        <v>388</v>
      </c>
      <c r="G26" s="73">
        <v>48</v>
      </c>
      <c r="H26" s="76">
        <v>0</v>
      </c>
      <c r="I26" s="77">
        <v>0</v>
      </c>
      <c r="J26" s="77"/>
      <c r="K26" s="72" t="s">
        <v>389</v>
      </c>
      <c r="L26" s="73">
        <v>71</v>
      </c>
      <c r="M26" s="90"/>
      <c r="N26" s="90"/>
      <c r="O26" s="89"/>
    </row>
    <row r="27" s="58" customFormat="1" ht="21" customHeight="1" spans="1:15">
      <c r="A27" s="72" t="s">
        <v>317</v>
      </c>
      <c r="B27" s="73" t="s">
        <v>390</v>
      </c>
      <c r="C27" s="78" t="s">
        <v>317</v>
      </c>
      <c r="D27" s="78"/>
      <c r="E27" s="78"/>
      <c r="F27" s="72" t="s">
        <v>391</v>
      </c>
      <c r="G27" s="73">
        <v>49</v>
      </c>
      <c r="H27" s="76">
        <v>4194.73</v>
      </c>
      <c r="I27" s="77">
        <v>2690.22</v>
      </c>
      <c r="J27" s="77">
        <v>2690.22</v>
      </c>
      <c r="K27" s="72" t="s">
        <v>317</v>
      </c>
      <c r="L27" s="73">
        <v>72</v>
      </c>
      <c r="M27" s="90"/>
      <c r="N27" s="90"/>
      <c r="O27" s="89"/>
    </row>
    <row r="28" s="58" customFormat="1" ht="21" customHeight="1" spans="1:15">
      <c r="A28" s="72" t="s">
        <v>317</v>
      </c>
      <c r="B28" s="73" t="s">
        <v>392</v>
      </c>
      <c r="C28" s="78" t="s">
        <v>317</v>
      </c>
      <c r="D28" s="78"/>
      <c r="E28" s="78"/>
      <c r="F28" s="72" t="s">
        <v>393</v>
      </c>
      <c r="G28" s="73">
        <v>50</v>
      </c>
      <c r="H28" s="76">
        <v>1240.67</v>
      </c>
      <c r="I28" s="77">
        <v>1532.61</v>
      </c>
      <c r="J28" s="77">
        <v>1480.57</v>
      </c>
      <c r="K28" s="72" t="s">
        <v>317</v>
      </c>
      <c r="L28" s="73">
        <v>73</v>
      </c>
      <c r="M28" s="90"/>
      <c r="N28" s="91"/>
      <c r="O28" s="89"/>
    </row>
    <row r="29" s="58" customFormat="1" ht="21" customHeight="1" spans="1:15">
      <c r="A29" s="70" t="s">
        <v>394</v>
      </c>
      <c r="B29" s="73" t="s">
        <v>395</v>
      </c>
      <c r="C29" s="79">
        <f>SUM(C6:C28)</f>
        <v>178161.58</v>
      </c>
      <c r="D29" s="79">
        <f>SUM(D6:D28)</f>
        <v>218638.07</v>
      </c>
      <c r="E29" s="79">
        <f>SUM(E6:E28)</f>
        <v>213955.84</v>
      </c>
      <c r="F29" s="70" t="s">
        <v>396</v>
      </c>
      <c r="G29" s="70"/>
      <c r="H29" s="70"/>
      <c r="I29" s="73"/>
      <c r="J29" s="70"/>
      <c r="K29" s="70"/>
      <c r="L29" s="73">
        <v>74</v>
      </c>
      <c r="M29" s="89">
        <f>M6+M9</f>
        <v>189201.37</v>
      </c>
      <c r="N29" s="89">
        <f>N6+N9</f>
        <v>223401.96</v>
      </c>
      <c r="O29" s="89">
        <f>O6+O9</f>
        <v>216601.16</v>
      </c>
    </row>
    <row r="30" s="58" customFormat="1" ht="21" customHeight="1" spans="1:15">
      <c r="A30" s="72" t="s">
        <v>397</v>
      </c>
      <c r="B30" s="73" t="s">
        <v>398</v>
      </c>
      <c r="C30" s="74">
        <v>1349.26</v>
      </c>
      <c r="D30" s="75"/>
      <c r="E30" s="75"/>
      <c r="F30" s="72" t="s">
        <v>399</v>
      </c>
      <c r="G30" s="72"/>
      <c r="H30" s="72"/>
      <c r="I30" s="72"/>
      <c r="J30" s="72"/>
      <c r="K30" s="72"/>
      <c r="L30" s="73">
        <v>75</v>
      </c>
      <c r="M30" s="90" t="s">
        <v>400</v>
      </c>
      <c r="N30" s="90" t="s">
        <v>400</v>
      </c>
      <c r="O30" s="89">
        <v>0</v>
      </c>
    </row>
    <row r="31" s="58" customFormat="1" ht="21" customHeight="1" spans="1:15">
      <c r="A31" s="72" t="s">
        <v>401</v>
      </c>
      <c r="B31" s="73" t="s">
        <v>402</v>
      </c>
      <c r="C31" s="76">
        <v>9851.49</v>
      </c>
      <c r="D31" s="77">
        <v>5036.3</v>
      </c>
      <c r="E31" s="77">
        <v>2903.99</v>
      </c>
      <c r="F31" s="72" t="s">
        <v>403</v>
      </c>
      <c r="G31" s="72"/>
      <c r="H31" s="72"/>
      <c r="I31" s="72"/>
      <c r="J31" s="72"/>
      <c r="K31" s="72"/>
      <c r="L31" s="73">
        <v>76</v>
      </c>
      <c r="M31" s="88">
        <v>160.96</v>
      </c>
      <c r="N31" s="88">
        <v>272.41</v>
      </c>
      <c r="O31" s="88">
        <v>258.67</v>
      </c>
    </row>
    <row r="32" s="58" customFormat="1" ht="21" customHeight="1" spans="1:15">
      <c r="A32" s="80" t="s">
        <v>404</v>
      </c>
      <c r="B32" s="81" t="s">
        <v>405</v>
      </c>
      <c r="C32" s="82">
        <f>SUM(C29:C31)</f>
        <v>189362.33</v>
      </c>
      <c r="D32" s="82">
        <f>SUM(D29:D31)</f>
        <v>223674.37</v>
      </c>
      <c r="E32" s="82">
        <f>SUM(E29:E31)</f>
        <v>216859.83</v>
      </c>
      <c r="F32" s="83" t="s">
        <v>404</v>
      </c>
      <c r="G32" s="83"/>
      <c r="H32" s="83"/>
      <c r="I32" s="92"/>
      <c r="J32" s="83"/>
      <c r="K32" s="83"/>
      <c r="L32" s="81">
        <v>77</v>
      </c>
      <c r="M32" s="89">
        <f>M29+M31</f>
        <v>189362.33</v>
      </c>
      <c r="N32" s="89">
        <f>N29+N31</f>
        <v>223674.37</v>
      </c>
      <c r="O32" s="89">
        <f>O29+O31</f>
        <v>216859.83</v>
      </c>
    </row>
  </sheetData>
  <mergeCells count="7">
    <mergeCell ref="A2:O2"/>
    <mergeCell ref="A4:E4"/>
    <mergeCell ref="F4:O4"/>
    <mergeCell ref="F29:K29"/>
    <mergeCell ref="F30:K30"/>
    <mergeCell ref="F31:K31"/>
    <mergeCell ref="F32:K32"/>
  </mergeCells>
  <printOptions horizontalCentered="1"/>
  <pageMargins left="0.251388888888889" right="0.251388888888889" top="0.629861111111111" bottom="0.511805555555556" header="0.298611111111111" footer="0.298611111111111"/>
  <pageSetup paperSize="9" scale="71" firstPageNumber="32" orientation="landscape" useFirstPageNumber="1" horizontalDpi="600"/>
  <headerFooter>
    <oddFooter>&amp;C&amp;P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6"/>
  <sheetViews>
    <sheetView tabSelected="1" topLeftCell="A51" workbookViewId="0">
      <selection activeCell="C74" sqref="C74"/>
    </sheetView>
  </sheetViews>
  <sheetFormatPr defaultColWidth="9" defaultRowHeight="13.5" outlineLevelCol="3"/>
  <cols>
    <col min="1" max="1" width="7.5" style="3" customWidth="1"/>
    <col min="2" max="2" width="26.125" style="3" customWidth="1"/>
    <col min="3" max="3" width="77.75" style="3" customWidth="1"/>
    <col min="4" max="4" width="16.5" style="26" customWidth="1"/>
    <col min="5" max="5" width="10.3833333333333" style="3" customWidth="1"/>
    <col min="6" max="16384" width="9" style="3"/>
  </cols>
  <sheetData>
    <row r="1" ht="20.25" spans="1:3">
      <c r="A1" s="27" t="s">
        <v>406</v>
      </c>
      <c r="C1" s="28"/>
    </row>
    <row r="2" ht="27" customHeight="1" spans="1:4">
      <c r="A2" s="29" t="s">
        <v>407</v>
      </c>
      <c r="B2" s="29"/>
      <c r="C2" s="29"/>
      <c r="D2" s="30"/>
    </row>
    <row r="3" ht="23" customHeight="1" spans="1:4">
      <c r="A3" s="31" t="s">
        <v>312</v>
      </c>
      <c r="B3" s="31"/>
      <c r="C3" s="32" t="s">
        <v>313</v>
      </c>
      <c r="D3" s="33" t="s">
        <v>14</v>
      </c>
    </row>
    <row r="4" ht="21" customHeight="1" spans="1:4">
      <c r="A4" s="34" t="s">
        <v>408</v>
      </c>
      <c r="B4" s="34" t="s">
        <v>409</v>
      </c>
      <c r="C4" s="34" t="s">
        <v>410</v>
      </c>
      <c r="D4" s="35" t="s">
        <v>141</v>
      </c>
    </row>
    <row r="5" customFormat="1" ht="21" customHeight="1" spans="1:4">
      <c r="A5" s="34" t="s">
        <v>411</v>
      </c>
      <c r="B5" s="34"/>
      <c r="C5" s="34" t="s">
        <v>412</v>
      </c>
      <c r="D5" s="36">
        <f>D6+D26+D52</f>
        <v>48862.41</v>
      </c>
    </row>
    <row r="6" customFormat="1" ht="21" customHeight="1" spans="1:4">
      <c r="A6" s="34" t="s">
        <v>413</v>
      </c>
      <c r="B6" s="34"/>
      <c r="C6" s="37" t="s">
        <v>414</v>
      </c>
      <c r="D6" s="36">
        <f>SUM(D7:D25)</f>
        <v>31538.12</v>
      </c>
    </row>
    <row r="7" s="2" customFormat="1" ht="37" customHeight="1" spans="1:4">
      <c r="A7" s="38">
        <v>1</v>
      </c>
      <c r="B7" s="39" t="s">
        <v>415</v>
      </c>
      <c r="C7" s="40" t="s">
        <v>416</v>
      </c>
      <c r="D7" s="41">
        <v>21300</v>
      </c>
    </row>
    <row r="8" s="2" customFormat="1" ht="37" customHeight="1" spans="1:4">
      <c r="A8" s="38">
        <v>2</v>
      </c>
      <c r="B8" s="39" t="s">
        <v>415</v>
      </c>
      <c r="C8" s="40" t="s">
        <v>417</v>
      </c>
      <c r="D8" s="42">
        <v>5000</v>
      </c>
    </row>
    <row r="9" s="2" customFormat="1" ht="22" customHeight="1" spans="1:4">
      <c r="A9" s="38">
        <v>3</v>
      </c>
      <c r="B9" s="43" t="s">
        <v>418</v>
      </c>
      <c r="C9" s="43" t="s">
        <v>419</v>
      </c>
      <c r="D9" s="44">
        <v>56.36</v>
      </c>
    </row>
    <row r="10" s="2" customFormat="1" ht="22" customHeight="1" spans="1:4">
      <c r="A10" s="38">
        <v>4</v>
      </c>
      <c r="B10" s="43" t="s">
        <v>420</v>
      </c>
      <c r="C10" s="43" t="s">
        <v>421</v>
      </c>
      <c r="D10" s="44">
        <v>27.76</v>
      </c>
    </row>
    <row r="11" s="2" customFormat="1" ht="22" customHeight="1" spans="1:4">
      <c r="A11" s="38">
        <v>5</v>
      </c>
      <c r="B11" s="43" t="s">
        <v>418</v>
      </c>
      <c r="C11" s="43" t="s">
        <v>422</v>
      </c>
      <c r="D11" s="44">
        <v>126.59</v>
      </c>
    </row>
    <row r="12" s="2" customFormat="1" ht="22" customHeight="1" spans="1:4">
      <c r="A12" s="38">
        <v>6</v>
      </c>
      <c r="B12" s="43" t="s">
        <v>418</v>
      </c>
      <c r="C12" s="43" t="s">
        <v>423</v>
      </c>
      <c r="D12" s="45">
        <v>127.9601</v>
      </c>
    </row>
    <row r="13" s="2" customFormat="1" ht="22" customHeight="1" spans="1:4">
      <c r="A13" s="38">
        <v>7</v>
      </c>
      <c r="B13" s="43" t="s">
        <v>418</v>
      </c>
      <c r="C13" s="43" t="s">
        <v>424</v>
      </c>
      <c r="D13" s="44">
        <v>32.7</v>
      </c>
    </row>
    <row r="14" s="2" customFormat="1" ht="22" customHeight="1" spans="1:4">
      <c r="A14" s="38">
        <v>8</v>
      </c>
      <c r="B14" s="43" t="s">
        <v>425</v>
      </c>
      <c r="C14" s="43" t="s">
        <v>426</v>
      </c>
      <c r="D14" s="44">
        <v>2024.66</v>
      </c>
    </row>
    <row r="15" s="2" customFormat="1" ht="22" customHeight="1" spans="1:4">
      <c r="A15" s="38">
        <v>9</v>
      </c>
      <c r="B15" s="43" t="s">
        <v>425</v>
      </c>
      <c r="C15" s="43" t="s">
        <v>427</v>
      </c>
      <c r="D15" s="44">
        <v>74.6</v>
      </c>
    </row>
    <row r="16" s="2" customFormat="1" ht="22" customHeight="1" spans="1:4">
      <c r="A16" s="38">
        <v>10</v>
      </c>
      <c r="B16" s="43" t="s">
        <v>425</v>
      </c>
      <c r="C16" s="43" t="s">
        <v>428</v>
      </c>
      <c r="D16" s="44">
        <v>189.26</v>
      </c>
    </row>
    <row r="17" s="2" customFormat="1" ht="22" customHeight="1" spans="1:4">
      <c r="A17" s="38">
        <v>11</v>
      </c>
      <c r="B17" s="43" t="s">
        <v>425</v>
      </c>
      <c r="C17" s="43" t="s">
        <v>429</v>
      </c>
      <c r="D17" s="44">
        <v>673.05</v>
      </c>
    </row>
    <row r="18" s="2" customFormat="1" ht="22" customHeight="1" spans="1:4">
      <c r="A18" s="38">
        <v>12</v>
      </c>
      <c r="B18" s="43" t="s">
        <v>425</v>
      </c>
      <c r="C18" s="43" t="s">
        <v>430</v>
      </c>
      <c r="D18" s="44">
        <v>610.09</v>
      </c>
    </row>
    <row r="19" s="2" customFormat="1" ht="22" customHeight="1" spans="1:4">
      <c r="A19" s="38">
        <v>13</v>
      </c>
      <c r="B19" s="43" t="s">
        <v>425</v>
      </c>
      <c r="C19" s="43" t="s">
        <v>431</v>
      </c>
      <c r="D19" s="46">
        <v>110</v>
      </c>
    </row>
    <row r="20" s="2" customFormat="1" ht="22" customHeight="1" spans="1:4">
      <c r="A20" s="38">
        <v>14</v>
      </c>
      <c r="B20" s="43" t="s">
        <v>425</v>
      </c>
      <c r="C20" s="43" t="s">
        <v>432</v>
      </c>
      <c r="D20" s="44">
        <v>137.08</v>
      </c>
    </row>
    <row r="21" s="2" customFormat="1" ht="22" customHeight="1" spans="1:4">
      <c r="A21" s="38">
        <v>15</v>
      </c>
      <c r="B21" s="43" t="s">
        <v>433</v>
      </c>
      <c r="C21" s="43" t="s">
        <v>434</v>
      </c>
      <c r="D21" s="44">
        <v>25.57</v>
      </c>
    </row>
    <row r="22" s="2" customFormat="1" ht="22" customHeight="1" spans="1:4">
      <c r="A22" s="38">
        <v>16</v>
      </c>
      <c r="B22" s="43" t="s">
        <v>433</v>
      </c>
      <c r="C22" s="43" t="s">
        <v>435</v>
      </c>
      <c r="D22" s="44">
        <v>48.29</v>
      </c>
    </row>
    <row r="23" s="2" customFormat="1" ht="22" customHeight="1" spans="1:4">
      <c r="A23" s="38">
        <v>17</v>
      </c>
      <c r="B23" s="43" t="s">
        <v>436</v>
      </c>
      <c r="C23" s="43" t="s">
        <v>437</v>
      </c>
      <c r="D23" s="45">
        <v>158.0397</v>
      </c>
    </row>
    <row r="24" s="2" customFormat="1" ht="22" customHeight="1" spans="1:4">
      <c r="A24" s="38">
        <v>18</v>
      </c>
      <c r="B24" s="43" t="s">
        <v>436</v>
      </c>
      <c r="C24" s="43" t="s">
        <v>437</v>
      </c>
      <c r="D24" s="45">
        <v>62.3802</v>
      </c>
    </row>
    <row r="25" s="2" customFormat="1" ht="22" customHeight="1" spans="1:4">
      <c r="A25" s="38">
        <v>19</v>
      </c>
      <c r="B25" s="43" t="s">
        <v>438</v>
      </c>
      <c r="C25" s="43" t="s">
        <v>439</v>
      </c>
      <c r="D25" s="44">
        <v>753.73</v>
      </c>
    </row>
    <row r="26" s="2" customFormat="1" ht="22" customHeight="1" spans="1:4">
      <c r="A26" s="47" t="s">
        <v>440</v>
      </c>
      <c r="B26" s="48"/>
      <c r="C26" s="49" t="s">
        <v>441</v>
      </c>
      <c r="D26" s="50">
        <f>SUM(D27:D51)</f>
        <v>15893.29</v>
      </c>
    </row>
    <row r="27" s="2" customFormat="1" ht="22" customHeight="1" spans="1:4">
      <c r="A27" s="38">
        <v>20</v>
      </c>
      <c r="B27" s="40" t="s">
        <v>442</v>
      </c>
      <c r="C27" s="40" t="s">
        <v>443</v>
      </c>
      <c r="D27" s="51">
        <v>300</v>
      </c>
    </row>
    <row r="28" s="2" customFormat="1" ht="22" customHeight="1" spans="1:4">
      <c r="A28" s="38">
        <v>21</v>
      </c>
      <c r="B28" s="40" t="s">
        <v>442</v>
      </c>
      <c r="C28" s="40" t="s">
        <v>444</v>
      </c>
      <c r="D28" s="51">
        <v>300</v>
      </c>
    </row>
    <row r="29" s="2" customFormat="1" ht="22" customHeight="1" spans="1:4">
      <c r="A29" s="38">
        <v>22</v>
      </c>
      <c r="B29" s="40" t="s">
        <v>442</v>
      </c>
      <c r="C29" s="40" t="s">
        <v>445</v>
      </c>
      <c r="D29" s="51">
        <v>300</v>
      </c>
    </row>
    <row r="30" s="2" customFormat="1" ht="22" customHeight="1" spans="1:4">
      <c r="A30" s="38">
        <v>23</v>
      </c>
      <c r="B30" s="40" t="s">
        <v>446</v>
      </c>
      <c r="C30" s="40" t="s">
        <v>447</v>
      </c>
      <c r="D30" s="51">
        <v>200</v>
      </c>
    </row>
    <row r="31" s="2" customFormat="1" ht="22" customHeight="1" spans="1:4">
      <c r="A31" s="38">
        <v>24</v>
      </c>
      <c r="B31" s="40" t="s">
        <v>448</v>
      </c>
      <c r="C31" s="40" t="s">
        <v>449</v>
      </c>
      <c r="D31" s="51">
        <v>300</v>
      </c>
    </row>
    <row r="32" s="2" customFormat="1" ht="22" customHeight="1" spans="1:4">
      <c r="A32" s="38">
        <v>25</v>
      </c>
      <c r="B32" s="40" t="s">
        <v>446</v>
      </c>
      <c r="C32" s="40" t="s">
        <v>450</v>
      </c>
      <c r="D32" s="51">
        <v>1000</v>
      </c>
    </row>
    <row r="33" s="2" customFormat="1" ht="22" customHeight="1" spans="1:4">
      <c r="A33" s="38">
        <v>26</v>
      </c>
      <c r="B33" s="40" t="s">
        <v>448</v>
      </c>
      <c r="C33" s="40" t="s">
        <v>451</v>
      </c>
      <c r="D33" s="51">
        <v>100</v>
      </c>
    </row>
    <row r="34" s="2" customFormat="1" ht="22" customHeight="1" spans="1:4">
      <c r="A34" s="38">
        <v>27</v>
      </c>
      <c r="B34" s="40" t="s">
        <v>452</v>
      </c>
      <c r="C34" s="40" t="s">
        <v>453</v>
      </c>
      <c r="D34" s="51">
        <v>200</v>
      </c>
    </row>
    <row r="35" s="2" customFormat="1" ht="22" customHeight="1" spans="1:4">
      <c r="A35" s="38">
        <v>28</v>
      </c>
      <c r="B35" s="40" t="s">
        <v>454</v>
      </c>
      <c r="C35" s="40" t="s">
        <v>455</v>
      </c>
      <c r="D35" s="51">
        <v>200</v>
      </c>
    </row>
    <row r="36" s="2" customFormat="1" ht="22" customHeight="1" spans="1:4">
      <c r="A36" s="38">
        <v>29</v>
      </c>
      <c r="B36" s="40" t="s">
        <v>456</v>
      </c>
      <c r="C36" s="40" t="s">
        <v>457</v>
      </c>
      <c r="D36" s="51">
        <v>51.29</v>
      </c>
    </row>
    <row r="37" s="2" customFormat="1" ht="22" customHeight="1" spans="1:4">
      <c r="A37" s="38">
        <v>30</v>
      </c>
      <c r="B37" s="40" t="s">
        <v>452</v>
      </c>
      <c r="C37" s="40" t="s">
        <v>458</v>
      </c>
      <c r="D37" s="51">
        <v>6</v>
      </c>
    </row>
    <row r="38" s="2" customFormat="1" ht="22" customHeight="1" spans="1:4">
      <c r="A38" s="38">
        <v>31</v>
      </c>
      <c r="B38" s="40" t="s">
        <v>456</v>
      </c>
      <c r="C38" s="40" t="s">
        <v>459</v>
      </c>
      <c r="D38" s="51">
        <v>375</v>
      </c>
    </row>
    <row r="39" s="2" customFormat="1" ht="22" customHeight="1" spans="1:4">
      <c r="A39" s="38">
        <v>32</v>
      </c>
      <c r="B39" s="40" t="s">
        <v>460</v>
      </c>
      <c r="C39" s="40" t="s">
        <v>461</v>
      </c>
      <c r="D39" s="51">
        <v>96</v>
      </c>
    </row>
    <row r="40" s="2" customFormat="1" ht="22" customHeight="1" spans="1:4">
      <c r="A40" s="38">
        <v>33</v>
      </c>
      <c r="B40" s="40" t="s">
        <v>462</v>
      </c>
      <c r="C40" s="40" t="s">
        <v>463</v>
      </c>
      <c r="D40" s="51">
        <v>2000</v>
      </c>
    </row>
    <row r="41" s="2" customFormat="1" ht="22" customHeight="1" spans="1:4">
      <c r="A41" s="38">
        <v>34</v>
      </c>
      <c r="B41" s="40" t="s">
        <v>452</v>
      </c>
      <c r="C41" s="40" t="s">
        <v>458</v>
      </c>
      <c r="D41" s="51">
        <v>78</v>
      </c>
    </row>
    <row r="42" s="2" customFormat="1" ht="22" customHeight="1" spans="1:4">
      <c r="A42" s="38">
        <v>35</v>
      </c>
      <c r="B42" s="40" t="s">
        <v>446</v>
      </c>
      <c r="C42" s="40" t="s">
        <v>464</v>
      </c>
      <c r="D42" s="51">
        <v>1600</v>
      </c>
    </row>
    <row r="43" s="2" customFormat="1" ht="22" customHeight="1" spans="1:4">
      <c r="A43" s="38">
        <v>36</v>
      </c>
      <c r="B43" s="40" t="s">
        <v>465</v>
      </c>
      <c r="C43" s="40" t="s">
        <v>466</v>
      </c>
      <c r="D43" s="51">
        <v>150</v>
      </c>
    </row>
    <row r="44" s="2" customFormat="1" ht="22" customHeight="1" spans="1:4">
      <c r="A44" s="38">
        <v>37</v>
      </c>
      <c r="B44" s="40" t="s">
        <v>446</v>
      </c>
      <c r="C44" s="40" t="s">
        <v>467</v>
      </c>
      <c r="D44" s="51">
        <v>800</v>
      </c>
    </row>
    <row r="45" s="2" customFormat="1" ht="22" customHeight="1" spans="1:4">
      <c r="A45" s="38">
        <v>38</v>
      </c>
      <c r="B45" s="40" t="s">
        <v>442</v>
      </c>
      <c r="C45" s="40" t="s">
        <v>468</v>
      </c>
      <c r="D45" s="51">
        <v>5787</v>
      </c>
    </row>
    <row r="46" s="2" customFormat="1" ht="22" customHeight="1" spans="1:4">
      <c r="A46" s="38">
        <v>39</v>
      </c>
      <c r="B46" s="40" t="s">
        <v>469</v>
      </c>
      <c r="C46" s="40" t="s">
        <v>470</v>
      </c>
      <c r="D46" s="51">
        <v>300</v>
      </c>
    </row>
    <row r="47" s="2" customFormat="1" ht="22" customHeight="1" spans="1:4">
      <c r="A47" s="38">
        <v>40</v>
      </c>
      <c r="B47" s="40" t="s">
        <v>471</v>
      </c>
      <c r="C47" s="40" t="s">
        <v>472</v>
      </c>
      <c r="D47" s="51">
        <v>350</v>
      </c>
    </row>
    <row r="48" s="2" customFormat="1" ht="22" customHeight="1" spans="1:4">
      <c r="A48" s="38">
        <v>41</v>
      </c>
      <c r="B48" s="40" t="s">
        <v>442</v>
      </c>
      <c r="C48" s="40" t="s">
        <v>473</v>
      </c>
      <c r="D48" s="51">
        <v>100</v>
      </c>
    </row>
    <row r="49" s="2" customFormat="1" ht="22" customHeight="1" spans="1:4">
      <c r="A49" s="38">
        <v>42</v>
      </c>
      <c r="B49" s="40" t="s">
        <v>452</v>
      </c>
      <c r="C49" s="40" t="s">
        <v>474</v>
      </c>
      <c r="D49" s="51">
        <v>800</v>
      </c>
    </row>
    <row r="50" s="2" customFormat="1" ht="22" customHeight="1" spans="1:4">
      <c r="A50" s="38">
        <v>43</v>
      </c>
      <c r="B50" s="40" t="s">
        <v>475</v>
      </c>
      <c r="C50" s="40" t="s">
        <v>476</v>
      </c>
      <c r="D50" s="51">
        <v>400</v>
      </c>
    </row>
    <row r="51" s="2" customFormat="1" ht="22" customHeight="1" spans="1:4">
      <c r="A51" s="38">
        <v>44</v>
      </c>
      <c r="B51" s="40" t="s">
        <v>442</v>
      </c>
      <c r="C51" s="40" t="s">
        <v>477</v>
      </c>
      <c r="D51" s="51">
        <v>100</v>
      </c>
    </row>
    <row r="52" s="2" customFormat="1" ht="22" customHeight="1" spans="1:4">
      <c r="A52" s="52" t="s">
        <v>478</v>
      </c>
      <c r="B52" s="53"/>
      <c r="C52" s="49" t="s">
        <v>479</v>
      </c>
      <c r="D52" s="50">
        <f>SUM(D53:D86)</f>
        <v>1431</v>
      </c>
    </row>
    <row r="53" s="2" customFormat="1" ht="64" customHeight="1" spans="1:4">
      <c r="A53" s="54">
        <v>45</v>
      </c>
      <c r="B53" s="55" t="s">
        <v>425</v>
      </c>
      <c r="C53" s="55" t="s">
        <v>480</v>
      </c>
      <c r="D53" s="56">
        <v>95</v>
      </c>
    </row>
    <row r="54" s="2" customFormat="1" ht="22" customHeight="1" spans="1:4">
      <c r="A54" s="54">
        <v>46</v>
      </c>
      <c r="B54" s="55" t="s">
        <v>481</v>
      </c>
      <c r="C54" s="55" t="s">
        <v>482</v>
      </c>
      <c r="D54" s="56">
        <v>56</v>
      </c>
    </row>
    <row r="55" s="2" customFormat="1" ht="22" customHeight="1" spans="1:4">
      <c r="A55" s="54">
        <v>47</v>
      </c>
      <c r="B55" s="55" t="s">
        <v>481</v>
      </c>
      <c r="C55" s="55" t="s">
        <v>483</v>
      </c>
      <c r="D55" s="56">
        <v>71</v>
      </c>
    </row>
    <row r="56" s="2" customFormat="1" ht="22" customHeight="1" spans="1:4">
      <c r="A56" s="54">
        <v>48</v>
      </c>
      <c r="B56" s="55" t="s">
        <v>481</v>
      </c>
      <c r="C56" s="55" t="s">
        <v>484</v>
      </c>
      <c r="D56" s="56">
        <v>42</v>
      </c>
    </row>
    <row r="57" s="2" customFormat="1" ht="22" customHeight="1" spans="1:4">
      <c r="A57" s="54">
        <v>49</v>
      </c>
      <c r="B57" s="55" t="s">
        <v>485</v>
      </c>
      <c r="C57" s="55" t="s">
        <v>486</v>
      </c>
      <c r="D57" s="56">
        <v>40</v>
      </c>
    </row>
    <row r="58" s="2" customFormat="1" ht="22" customHeight="1" spans="1:4">
      <c r="A58" s="54">
        <v>50</v>
      </c>
      <c r="B58" s="55" t="s">
        <v>485</v>
      </c>
      <c r="C58" s="55" t="s">
        <v>487</v>
      </c>
      <c r="D58" s="56">
        <v>15</v>
      </c>
    </row>
    <row r="59" s="2" customFormat="1" ht="22" customHeight="1" spans="1:4">
      <c r="A59" s="54">
        <v>51</v>
      </c>
      <c r="B59" s="55" t="s">
        <v>485</v>
      </c>
      <c r="C59" s="55" t="s">
        <v>488</v>
      </c>
      <c r="D59" s="57">
        <v>3</v>
      </c>
    </row>
    <row r="60" s="2" customFormat="1" ht="22" customHeight="1" spans="1:4">
      <c r="A60" s="54">
        <v>52</v>
      </c>
      <c r="B60" s="55" t="s">
        <v>485</v>
      </c>
      <c r="C60" s="55" t="s">
        <v>489</v>
      </c>
      <c r="D60" s="56">
        <v>27</v>
      </c>
    </row>
    <row r="61" s="2" customFormat="1" ht="22" customHeight="1" spans="1:4">
      <c r="A61" s="54">
        <v>53</v>
      </c>
      <c r="B61" s="55" t="s">
        <v>485</v>
      </c>
      <c r="C61" s="55" t="s">
        <v>490</v>
      </c>
      <c r="D61" s="56">
        <v>14</v>
      </c>
    </row>
    <row r="62" s="2" customFormat="1" ht="22" customHeight="1" spans="1:4">
      <c r="A62" s="54">
        <v>54</v>
      </c>
      <c r="B62" s="55" t="s">
        <v>485</v>
      </c>
      <c r="C62" s="55" t="s">
        <v>491</v>
      </c>
      <c r="D62" s="56">
        <v>52</v>
      </c>
    </row>
    <row r="63" s="2" customFormat="1" ht="22" customHeight="1" spans="1:4">
      <c r="A63" s="54">
        <v>55</v>
      </c>
      <c r="B63" s="55" t="s">
        <v>485</v>
      </c>
      <c r="C63" s="55" t="s">
        <v>492</v>
      </c>
      <c r="D63" s="56">
        <v>72</v>
      </c>
    </row>
    <row r="64" s="2" customFormat="1" ht="22" customHeight="1" spans="1:4">
      <c r="A64" s="54">
        <v>56</v>
      </c>
      <c r="B64" s="55" t="s">
        <v>485</v>
      </c>
      <c r="C64" s="55" t="s">
        <v>493</v>
      </c>
      <c r="D64" s="57">
        <v>25</v>
      </c>
    </row>
    <row r="65" s="2" customFormat="1" ht="22" customHeight="1" spans="1:4">
      <c r="A65" s="54">
        <v>57</v>
      </c>
      <c r="B65" s="55" t="s">
        <v>485</v>
      </c>
      <c r="C65" s="55" t="s">
        <v>494</v>
      </c>
      <c r="D65" s="56">
        <v>5</v>
      </c>
    </row>
    <row r="66" s="2" customFormat="1" ht="22" customHeight="1" spans="1:4">
      <c r="A66" s="54">
        <v>58</v>
      </c>
      <c r="B66" s="55" t="s">
        <v>485</v>
      </c>
      <c r="C66" s="55" t="s">
        <v>495</v>
      </c>
      <c r="D66" s="56">
        <v>45</v>
      </c>
    </row>
    <row r="67" s="2" customFormat="1" ht="22" customHeight="1" spans="1:4">
      <c r="A67" s="54">
        <v>59</v>
      </c>
      <c r="B67" s="55" t="s">
        <v>485</v>
      </c>
      <c r="C67" s="55" t="s">
        <v>496</v>
      </c>
      <c r="D67" s="56">
        <v>16</v>
      </c>
    </row>
    <row r="68" s="2" customFormat="1" ht="22" customHeight="1" spans="1:4">
      <c r="A68" s="54">
        <v>60</v>
      </c>
      <c r="B68" s="55" t="s">
        <v>485</v>
      </c>
      <c r="C68" s="55" t="s">
        <v>496</v>
      </c>
      <c r="D68" s="56">
        <v>16</v>
      </c>
    </row>
    <row r="69" s="2" customFormat="1" ht="22" customHeight="1" spans="1:4">
      <c r="A69" s="54">
        <v>61</v>
      </c>
      <c r="B69" s="55" t="s">
        <v>485</v>
      </c>
      <c r="C69" s="55" t="s">
        <v>497</v>
      </c>
      <c r="D69" s="56">
        <v>12</v>
      </c>
    </row>
    <row r="70" s="2" customFormat="1" ht="22" customHeight="1" spans="1:4">
      <c r="A70" s="54">
        <v>62</v>
      </c>
      <c r="B70" s="55" t="s">
        <v>438</v>
      </c>
      <c r="C70" s="55" t="s">
        <v>498</v>
      </c>
      <c r="D70" s="57">
        <v>68</v>
      </c>
    </row>
    <row r="71" s="2" customFormat="1" ht="22" customHeight="1" spans="1:4">
      <c r="A71" s="54">
        <v>63</v>
      </c>
      <c r="B71" s="55" t="s">
        <v>485</v>
      </c>
      <c r="C71" s="55" t="s">
        <v>499</v>
      </c>
      <c r="D71" s="56">
        <v>27</v>
      </c>
    </row>
    <row r="72" s="2" customFormat="1" ht="22" customHeight="1" spans="1:4">
      <c r="A72" s="54">
        <v>64</v>
      </c>
      <c r="B72" s="55" t="s">
        <v>485</v>
      </c>
      <c r="C72" s="55" t="s">
        <v>500</v>
      </c>
      <c r="D72" s="56">
        <v>70</v>
      </c>
    </row>
    <row r="73" s="2" customFormat="1" ht="22" customHeight="1" spans="1:4">
      <c r="A73" s="54">
        <v>65</v>
      </c>
      <c r="B73" s="55" t="s">
        <v>501</v>
      </c>
      <c r="C73" s="55" t="s">
        <v>502</v>
      </c>
      <c r="D73" s="56">
        <v>20</v>
      </c>
    </row>
    <row r="74" s="2" customFormat="1" ht="22" customHeight="1" spans="1:4">
      <c r="A74" s="54">
        <v>66</v>
      </c>
      <c r="B74" s="55" t="s">
        <v>503</v>
      </c>
      <c r="C74" s="55" t="s">
        <v>504</v>
      </c>
      <c r="D74" s="57">
        <v>35</v>
      </c>
    </row>
    <row r="75" s="2" customFormat="1" ht="22" customHeight="1" spans="1:4">
      <c r="A75" s="54">
        <v>67</v>
      </c>
      <c r="B75" s="55" t="s">
        <v>505</v>
      </c>
      <c r="C75" s="55" t="s">
        <v>506</v>
      </c>
      <c r="D75" s="57">
        <v>22</v>
      </c>
    </row>
    <row r="76" s="2" customFormat="1" ht="22" customHeight="1" spans="1:4">
      <c r="A76" s="54">
        <v>68</v>
      </c>
      <c r="B76" s="55" t="s">
        <v>505</v>
      </c>
      <c r="C76" s="55" t="s">
        <v>507</v>
      </c>
      <c r="D76" s="57">
        <v>93</v>
      </c>
    </row>
    <row r="77" s="2" customFormat="1" ht="22" customHeight="1" spans="1:4">
      <c r="A77" s="54">
        <v>69</v>
      </c>
      <c r="B77" s="55" t="s">
        <v>505</v>
      </c>
      <c r="C77" s="55" t="s">
        <v>508</v>
      </c>
      <c r="D77" s="57">
        <v>27</v>
      </c>
    </row>
    <row r="78" s="2" customFormat="1" ht="22" customHeight="1" spans="1:4">
      <c r="A78" s="54">
        <v>70</v>
      </c>
      <c r="B78" s="55" t="s">
        <v>505</v>
      </c>
      <c r="C78" s="55" t="s">
        <v>509</v>
      </c>
      <c r="D78" s="57">
        <v>16</v>
      </c>
    </row>
    <row r="79" s="2" customFormat="1" ht="22" customHeight="1" spans="1:4">
      <c r="A79" s="54">
        <v>71</v>
      </c>
      <c r="B79" s="55" t="s">
        <v>505</v>
      </c>
      <c r="C79" s="55" t="s">
        <v>510</v>
      </c>
      <c r="D79" s="57">
        <v>27</v>
      </c>
    </row>
    <row r="80" s="2" customFormat="1" ht="22" customHeight="1" spans="1:4">
      <c r="A80" s="54">
        <v>72</v>
      </c>
      <c r="B80" s="55" t="s">
        <v>505</v>
      </c>
      <c r="C80" s="55" t="s">
        <v>511</v>
      </c>
      <c r="D80" s="57">
        <v>68</v>
      </c>
    </row>
    <row r="81" s="2" customFormat="1" ht="22" customHeight="1" spans="1:4">
      <c r="A81" s="54">
        <v>73</v>
      </c>
      <c r="B81" s="55" t="s">
        <v>505</v>
      </c>
      <c r="C81" s="55" t="s">
        <v>512</v>
      </c>
      <c r="D81" s="56">
        <v>77</v>
      </c>
    </row>
    <row r="82" s="2" customFormat="1" ht="22" customHeight="1" spans="1:4">
      <c r="A82" s="54">
        <v>74</v>
      </c>
      <c r="B82" s="55" t="s">
        <v>425</v>
      </c>
      <c r="C82" s="55" t="s">
        <v>513</v>
      </c>
      <c r="D82" s="56">
        <v>25</v>
      </c>
    </row>
    <row r="83" s="2" customFormat="1" ht="22" customHeight="1" spans="1:4">
      <c r="A83" s="54">
        <v>75</v>
      </c>
      <c r="B83" s="55" t="s">
        <v>514</v>
      </c>
      <c r="C83" s="55" t="s">
        <v>515</v>
      </c>
      <c r="D83" s="56">
        <v>8</v>
      </c>
    </row>
    <row r="84" s="2" customFormat="1" ht="22" customHeight="1" spans="1:4">
      <c r="A84" s="54">
        <v>76</v>
      </c>
      <c r="B84" s="55" t="s">
        <v>516</v>
      </c>
      <c r="C84" s="55" t="s">
        <v>517</v>
      </c>
      <c r="D84" s="56">
        <v>46</v>
      </c>
    </row>
    <row r="85" s="2" customFormat="1" ht="22" customHeight="1" spans="1:4">
      <c r="A85" s="54">
        <v>77</v>
      </c>
      <c r="B85" s="55" t="s">
        <v>485</v>
      </c>
      <c r="C85" s="55" t="s">
        <v>518</v>
      </c>
      <c r="D85" s="57">
        <v>54</v>
      </c>
    </row>
    <row r="86" s="2" customFormat="1" ht="22" customHeight="1" spans="1:4">
      <c r="A86" s="54">
        <v>78</v>
      </c>
      <c r="B86" s="55" t="s">
        <v>415</v>
      </c>
      <c r="C86" s="55" t="s">
        <v>519</v>
      </c>
      <c r="D86" s="57">
        <v>142</v>
      </c>
    </row>
  </sheetData>
  <mergeCells count="2">
    <mergeCell ref="A2:D2"/>
    <mergeCell ref="A3:B3"/>
  </mergeCells>
  <pageMargins left="0.786805555555556" right="0.314583333333333" top="0.550694444444444" bottom="0.275" header="0.472222222222222" footer="0.156944444444444"/>
  <pageSetup paperSize="9" firstPageNumber="33" orientation="landscape" useFirstPageNumber="1" horizontalDpi="600"/>
  <headerFooter>
    <oddFooter>&amp;C&amp;P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53"/>
  <sheetViews>
    <sheetView topLeftCell="A14" workbookViewId="0">
      <selection activeCell="C31" sqref="C31"/>
    </sheetView>
  </sheetViews>
  <sheetFormatPr defaultColWidth="9" defaultRowHeight="13.5" outlineLevelCol="3"/>
  <cols>
    <col min="1" max="1" width="8" style="2" customWidth="1"/>
    <col min="2" max="2" width="33.875" style="3" customWidth="1"/>
    <col min="3" max="3" width="79.875" style="3" customWidth="1"/>
    <col min="4" max="4" width="12" style="4" customWidth="1"/>
    <col min="5" max="16384" width="9" style="3"/>
  </cols>
  <sheetData>
    <row r="1" ht="20.25" spans="1:4">
      <c r="A1" s="5" t="s">
        <v>520</v>
      </c>
      <c r="C1" s="6"/>
      <c r="D1" s="7"/>
    </row>
    <row r="2" ht="28" customHeight="1" spans="2:4">
      <c r="B2" s="8" t="s">
        <v>521</v>
      </c>
      <c r="C2" s="8"/>
      <c r="D2" s="9"/>
    </row>
    <row r="3" ht="21" customHeight="1" spans="1:4">
      <c r="A3" s="10" t="s">
        <v>312</v>
      </c>
      <c r="B3" s="10"/>
      <c r="C3" s="11" t="s">
        <v>313</v>
      </c>
      <c r="D3" s="12" t="s">
        <v>14</v>
      </c>
    </row>
    <row r="4" ht="22" customHeight="1" spans="1:4">
      <c r="A4" s="13" t="s">
        <v>408</v>
      </c>
      <c r="B4" s="14" t="s">
        <v>522</v>
      </c>
      <c r="C4" s="14" t="s">
        <v>523</v>
      </c>
      <c r="D4" s="15" t="s">
        <v>524</v>
      </c>
    </row>
    <row r="5" ht="22" customHeight="1" spans="1:4">
      <c r="A5" s="13" t="s">
        <v>411</v>
      </c>
      <c r="B5" s="16" t="s">
        <v>525</v>
      </c>
      <c r="C5" s="17"/>
      <c r="D5" s="18">
        <f>SUM(D6:D50)</f>
        <v>701.859445</v>
      </c>
    </row>
    <row r="6" s="1" customFormat="1" ht="22" customHeight="1" spans="1:4">
      <c r="A6" s="19">
        <v>1</v>
      </c>
      <c r="B6" s="20" t="s">
        <v>526</v>
      </c>
      <c r="C6" s="20" t="s">
        <v>527</v>
      </c>
      <c r="D6" s="21">
        <v>9.39</v>
      </c>
    </row>
    <row r="7" s="1" customFormat="1" ht="22" customHeight="1" spans="1:4">
      <c r="A7" s="19">
        <v>2</v>
      </c>
      <c r="B7" s="20" t="s">
        <v>528</v>
      </c>
      <c r="C7" s="20" t="s">
        <v>529</v>
      </c>
      <c r="D7" s="22">
        <v>6.433567</v>
      </c>
    </row>
    <row r="8" s="1" customFormat="1" ht="22" customHeight="1" spans="1:4">
      <c r="A8" s="19">
        <v>3</v>
      </c>
      <c r="B8" s="20" t="s">
        <v>528</v>
      </c>
      <c r="C8" s="20" t="s">
        <v>530</v>
      </c>
      <c r="D8" s="22">
        <v>4.06</v>
      </c>
    </row>
    <row r="9" s="1" customFormat="1" ht="22" customHeight="1" spans="1:4">
      <c r="A9" s="19">
        <v>4</v>
      </c>
      <c r="B9" s="20" t="s">
        <v>528</v>
      </c>
      <c r="C9" s="20" t="s">
        <v>531</v>
      </c>
      <c r="D9" s="22">
        <v>3.312</v>
      </c>
    </row>
    <row r="10" s="1" customFormat="1" ht="22" customHeight="1" spans="1:4">
      <c r="A10" s="19">
        <v>5</v>
      </c>
      <c r="B10" s="20" t="s">
        <v>528</v>
      </c>
      <c r="C10" s="20" t="s">
        <v>532</v>
      </c>
      <c r="D10" s="21">
        <v>8</v>
      </c>
    </row>
    <row r="11" s="1" customFormat="1" ht="22" customHeight="1" spans="1:4">
      <c r="A11" s="19">
        <v>6</v>
      </c>
      <c r="B11" s="20" t="s">
        <v>528</v>
      </c>
      <c r="C11" s="20" t="s">
        <v>533</v>
      </c>
      <c r="D11" s="21">
        <v>41</v>
      </c>
    </row>
    <row r="12" s="1" customFormat="1" ht="22" customHeight="1" spans="1:4">
      <c r="A12" s="19">
        <v>7</v>
      </c>
      <c r="B12" s="20" t="s">
        <v>528</v>
      </c>
      <c r="C12" s="20" t="s">
        <v>534</v>
      </c>
      <c r="D12" s="21">
        <v>0.864</v>
      </c>
    </row>
    <row r="13" s="1" customFormat="1" ht="22" customHeight="1" spans="1:4">
      <c r="A13" s="19">
        <v>8</v>
      </c>
      <c r="B13" s="20" t="s">
        <v>528</v>
      </c>
      <c r="C13" s="20" t="s">
        <v>535</v>
      </c>
      <c r="D13" s="21">
        <v>1.2</v>
      </c>
    </row>
    <row r="14" s="1" customFormat="1" ht="22" customHeight="1" spans="1:4">
      <c r="A14" s="19">
        <v>9</v>
      </c>
      <c r="B14" s="20" t="s">
        <v>528</v>
      </c>
      <c r="C14" s="20" t="s">
        <v>536</v>
      </c>
      <c r="D14" s="21">
        <v>9.95</v>
      </c>
    </row>
    <row r="15" s="1" customFormat="1" ht="22" customHeight="1" spans="1:4">
      <c r="A15" s="19">
        <v>10</v>
      </c>
      <c r="B15" s="20" t="s">
        <v>528</v>
      </c>
      <c r="C15" s="20" t="s">
        <v>537</v>
      </c>
      <c r="D15" s="21">
        <v>20</v>
      </c>
    </row>
    <row r="16" s="1" customFormat="1" ht="22" customHeight="1" spans="1:4">
      <c r="A16" s="19">
        <v>11</v>
      </c>
      <c r="B16" s="20" t="s">
        <v>538</v>
      </c>
      <c r="C16" s="20" t="s">
        <v>539</v>
      </c>
      <c r="D16" s="21">
        <v>2.52</v>
      </c>
    </row>
    <row r="17" s="1" customFormat="1" ht="22" customHeight="1" spans="1:4">
      <c r="A17" s="19">
        <v>12</v>
      </c>
      <c r="B17" s="20" t="s">
        <v>540</v>
      </c>
      <c r="C17" s="20" t="s">
        <v>541</v>
      </c>
      <c r="D17" s="21">
        <v>4</v>
      </c>
    </row>
    <row r="18" s="1" customFormat="1" ht="22" customHeight="1" spans="1:4">
      <c r="A18" s="19">
        <v>13</v>
      </c>
      <c r="B18" s="20" t="s">
        <v>542</v>
      </c>
      <c r="C18" s="20" t="s">
        <v>543</v>
      </c>
      <c r="D18" s="21">
        <v>8.032</v>
      </c>
    </row>
    <row r="19" s="1" customFormat="1" ht="22" customHeight="1" spans="1:4">
      <c r="A19" s="19">
        <v>14</v>
      </c>
      <c r="B19" s="20" t="s">
        <v>542</v>
      </c>
      <c r="C19" s="20" t="s">
        <v>544</v>
      </c>
      <c r="D19" s="21">
        <v>1.46</v>
      </c>
    </row>
    <row r="20" s="1" customFormat="1" ht="22" customHeight="1" spans="1:4">
      <c r="A20" s="19">
        <v>15</v>
      </c>
      <c r="B20" s="20" t="s">
        <v>542</v>
      </c>
      <c r="C20" s="20" t="s">
        <v>545</v>
      </c>
      <c r="D20" s="21">
        <v>10</v>
      </c>
    </row>
    <row r="21" s="1" customFormat="1" ht="22" customHeight="1" spans="1:4">
      <c r="A21" s="19">
        <v>16</v>
      </c>
      <c r="B21" s="20" t="s">
        <v>542</v>
      </c>
      <c r="C21" s="20" t="s">
        <v>546</v>
      </c>
      <c r="D21" s="21">
        <v>100</v>
      </c>
    </row>
    <row r="22" s="1" customFormat="1" ht="22" customHeight="1" spans="1:4">
      <c r="A22" s="19">
        <v>17</v>
      </c>
      <c r="B22" s="20" t="s">
        <v>542</v>
      </c>
      <c r="C22" s="20" t="s">
        <v>543</v>
      </c>
      <c r="D22" s="22">
        <v>19</v>
      </c>
    </row>
    <row r="23" s="1" customFormat="1" ht="22" customHeight="1" spans="1:4">
      <c r="A23" s="19">
        <v>18</v>
      </c>
      <c r="B23" s="20" t="s">
        <v>547</v>
      </c>
      <c r="C23" s="20" t="s">
        <v>548</v>
      </c>
      <c r="D23" s="22">
        <v>4.43</v>
      </c>
    </row>
    <row r="24" s="1" customFormat="1" ht="22" customHeight="1" spans="1:4">
      <c r="A24" s="19">
        <v>19</v>
      </c>
      <c r="B24" s="20" t="s">
        <v>549</v>
      </c>
      <c r="C24" s="20" t="s">
        <v>550</v>
      </c>
      <c r="D24" s="22">
        <v>50</v>
      </c>
    </row>
    <row r="25" s="1" customFormat="1" ht="22" customHeight="1" spans="1:4">
      <c r="A25" s="19">
        <v>20</v>
      </c>
      <c r="B25" s="20" t="s">
        <v>551</v>
      </c>
      <c r="C25" s="20" t="s">
        <v>552</v>
      </c>
      <c r="D25" s="22">
        <v>10</v>
      </c>
    </row>
    <row r="26" s="1" customFormat="1" ht="22" customHeight="1" spans="1:4">
      <c r="A26" s="19">
        <v>21</v>
      </c>
      <c r="B26" s="20" t="s">
        <v>551</v>
      </c>
      <c r="C26" s="20" t="s">
        <v>553</v>
      </c>
      <c r="D26" s="21">
        <v>1.662</v>
      </c>
    </row>
    <row r="27" s="1" customFormat="1" ht="22" customHeight="1" spans="1:4">
      <c r="A27" s="19">
        <v>22</v>
      </c>
      <c r="B27" s="20" t="s">
        <v>554</v>
      </c>
      <c r="C27" s="20" t="s">
        <v>555</v>
      </c>
      <c r="D27" s="22">
        <v>15</v>
      </c>
    </row>
    <row r="28" s="1" customFormat="1" ht="22" customHeight="1" spans="1:4">
      <c r="A28" s="19">
        <v>23</v>
      </c>
      <c r="B28" s="20" t="s">
        <v>554</v>
      </c>
      <c r="C28" s="20" t="s">
        <v>556</v>
      </c>
      <c r="D28" s="22">
        <v>31</v>
      </c>
    </row>
    <row r="29" s="1" customFormat="1" ht="22" customHeight="1" spans="1:4">
      <c r="A29" s="19">
        <v>24</v>
      </c>
      <c r="B29" s="20" t="s">
        <v>557</v>
      </c>
      <c r="C29" s="20" t="s">
        <v>558</v>
      </c>
      <c r="D29" s="21">
        <v>9</v>
      </c>
    </row>
    <row r="30" s="1" customFormat="1" ht="22" customHeight="1" spans="1:4">
      <c r="A30" s="19">
        <v>25</v>
      </c>
      <c r="B30" s="20" t="s">
        <v>559</v>
      </c>
      <c r="C30" s="20" t="s">
        <v>560</v>
      </c>
      <c r="D30" s="22">
        <v>14.990319</v>
      </c>
    </row>
    <row r="31" s="1" customFormat="1" ht="22" customHeight="1" spans="1:4">
      <c r="A31" s="19">
        <v>26</v>
      </c>
      <c r="B31" s="20" t="s">
        <v>559</v>
      </c>
      <c r="C31" s="20" t="s">
        <v>561</v>
      </c>
      <c r="D31" s="22">
        <v>10.52</v>
      </c>
    </row>
    <row r="32" s="1" customFormat="1" ht="22" customHeight="1" spans="1:4">
      <c r="A32" s="19">
        <v>27</v>
      </c>
      <c r="B32" s="20" t="s">
        <v>559</v>
      </c>
      <c r="C32" s="20" t="s">
        <v>562</v>
      </c>
      <c r="D32" s="22">
        <v>20</v>
      </c>
    </row>
    <row r="33" s="1" customFormat="1" ht="22" customHeight="1" spans="1:4">
      <c r="A33" s="19">
        <v>28</v>
      </c>
      <c r="B33" s="20" t="s">
        <v>563</v>
      </c>
      <c r="C33" s="20" t="s">
        <v>564</v>
      </c>
      <c r="D33" s="23">
        <v>2</v>
      </c>
    </row>
    <row r="34" s="1" customFormat="1" ht="22" customHeight="1" spans="1:4">
      <c r="A34" s="19">
        <v>29</v>
      </c>
      <c r="B34" s="20" t="s">
        <v>485</v>
      </c>
      <c r="C34" s="20" t="s">
        <v>565</v>
      </c>
      <c r="D34" s="23">
        <v>20</v>
      </c>
    </row>
    <row r="35" s="1" customFormat="1" ht="22" customHeight="1" spans="1:4">
      <c r="A35" s="19">
        <v>30</v>
      </c>
      <c r="B35" s="20" t="s">
        <v>566</v>
      </c>
      <c r="C35" s="20" t="s">
        <v>567</v>
      </c>
      <c r="D35" s="23">
        <v>54</v>
      </c>
    </row>
    <row r="36" s="1" customFormat="1" ht="22" customHeight="1" spans="1:4">
      <c r="A36" s="19">
        <v>31</v>
      </c>
      <c r="B36" s="20" t="s">
        <v>568</v>
      </c>
      <c r="C36" s="20" t="s">
        <v>569</v>
      </c>
      <c r="D36" s="23">
        <v>1.78</v>
      </c>
    </row>
    <row r="37" s="1" customFormat="1" ht="22" customHeight="1" spans="1:4">
      <c r="A37" s="19">
        <v>32</v>
      </c>
      <c r="B37" s="20" t="s">
        <v>570</v>
      </c>
      <c r="C37" s="20" t="s">
        <v>571</v>
      </c>
      <c r="D37" s="23">
        <v>3</v>
      </c>
    </row>
    <row r="38" s="1" customFormat="1" ht="22" customHeight="1" spans="1:4">
      <c r="A38" s="19">
        <v>33</v>
      </c>
      <c r="B38" s="20" t="s">
        <v>570</v>
      </c>
      <c r="C38" s="20" t="s">
        <v>572</v>
      </c>
      <c r="D38" s="23">
        <v>3</v>
      </c>
    </row>
    <row r="39" s="1" customFormat="1" ht="22" customHeight="1" spans="1:4">
      <c r="A39" s="19">
        <v>34</v>
      </c>
      <c r="B39" s="20" t="s">
        <v>570</v>
      </c>
      <c r="C39" s="20" t="s">
        <v>573</v>
      </c>
      <c r="D39" s="23">
        <v>4</v>
      </c>
    </row>
    <row r="40" s="1" customFormat="1" ht="22" customHeight="1" spans="1:4">
      <c r="A40" s="19">
        <v>35</v>
      </c>
      <c r="B40" s="20" t="s">
        <v>570</v>
      </c>
      <c r="C40" s="20" t="s">
        <v>574</v>
      </c>
      <c r="D40" s="23">
        <v>1.7</v>
      </c>
    </row>
    <row r="41" s="1" customFormat="1" ht="22" customHeight="1" spans="1:4">
      <c r="A41" s="19">
        <v>36</v>
      </c>
      <c r="B41" s="20" t="s">
        <v>570</v>
      </c>
      <c r="C41" s="20" t="s">
        <v>575</v>
      </c>
      <c r="D41" s="23">
        <v>0.2</v>
      </c>
    </row>
    <row r="42" s="1" customFormat="1" ht="22" customHeight="1" spans="1:4">
      <c r="A42" s="19">
        <v>37</v>
      </c>
      <c r="B42" s="20" t="s">
        <v>570</v>
      </c>
      <c r="C42" s="20" t="s">
        <v>576</v>
      </c>
      <c r="D42" s="23">
        <v>11.1</v>
      </c>
    </row>
    <row r="43" s="1" customFormat="1" ht="22" customHeight="1" spans="1:4">
      <c r="A43" s="19">
        <v>38</v>
      </c>
      <c r="B43" s="20" t="s">
        <v>577</v>
      </c>
      <c r="C43" s="20" t="s">
        <v>578</v>
      </c>
      <c r="D43" s="23">
        <v>9.82</v>
      </c>
    </row>
    <row r="44" s="1" customFormat="1" ht="22" customHeight="1" spans="1:4">
      <c r="A44" s="19">
        <v>39</v>
      </c>
      <c r="B44" s="20" t="s">
        <v>579</v>
      </c>
      <c r="C44" s="20" t="s">
        <v>580</v>
      </c>
      <c r="D44" s="23">
        <v>3</v>
      </c>
    </row>
    <row r="45" s="1" customFormat="1" ht="22" customHeight="1" spans="1:4">
      <c r="A45" s="19">
        <v>40</v>
      </c>
      <c r="B45" s="20" t="s">
        <v>581</v>
      </c>
      <c r="C45" s="20" t="s">
        <v>582</v>
      </c>
      <c r="D45" s="23">
        <v>7.12</v>
      </c>
    </row>
    <row r="46" s="1" customFormat="1" ht="22" customHeight="1" spans="1:4">
      <c r="A46" s="19">
        <v>41</v>
      </c>
      <c r="B46" s="20" t="s">
        <v>583</v>
      </c>
      <c r="C46" s="20" t="s">
        <v>584</v>
      </c>
      <c r="D46" s="23">
        <v>3.0933</v>
      </c>
    </row>
    <row r="47" s="1" customFormat="1" ht="22" customHeight="1" spans="1:4">
      <c r="A47" s="19">
        <v>42</v>
      </c>
      <c r="B47" s="20" t="s">
        <v>585</v>
      </c>
      <c r="C47" s="20" t="s">
        <v>586</v>
      </c>
      <c r="D47" s="23">
        <v>9</v>
      </c>
    </row>
    <row r="48" s="1" customFormat="1" ht="22" customHeight="1" spans="1:4">
      <c r="A48" s="19">
        <v>43</v>
      </c>
      <c r="B48" s="20" t="s">
        <v>415</v>
      </c>
      <c r="C48" s="20" t="s">
        <v>587</v>
      </c>
      <c r="D48" s="23">
        <v>15</v>
      </c>
    </row>
    <row r="49" s="1" customFormat="1" ht="22" customHeight="1" spans="1:4">
      <c r="A49" s="19">
        <v>44</v>
      </c>
      <c r="B49" s="20" t="s">
        <v>415</v>
      </c>
      <c r="C49" s="20" t="s">
        <v>588</v>
      </c>
      <c r="D49" s="23">
        <v>18.280586</v>
      </c>
    </row>
    <row r="50" s="1" customFormat="1" ht="22" customHeight="1" spans="1:4">
      <c r="A50" s="19">
        <v>45</v>
      </c>
      <c r="B50" s="20" t="s">
        <v>415</v>
      </c>
      <c r="C50" s="20" t="s">
        <v>589</v>
      </c>
      <c r="D50" s="23">
        <v>119.941673</v>
      </c>
    </row>
    <row r="51" spans="2:4">
      <c r="B51" s="24"/>
      <c r="C51" s="24"/>
      <c r="D51" s="25"/>
    </row>
    <row r="52" spans="2:4">
      <c r="B52" s="24"/>
      <c r="C52" s="24"/>
      <c r="D52" s="25"/>
    </row>
    <row r="53" spans="2:4">
      <c r="B53" s="24"/>
      <c r="C53" s="24"/>
      <c r="D53" s="25"/>
    </row>
  </sheetData>
  <mergeCells count="2">
    <mergeCell ref="B2:D2"/>
    <mergeCell ref="A3:B3"/>
  </mergeCells>
  <printOptions horizontalCentered="1"/>
  <pageMargins left="0.751388888888889" right="0.554861111111111" top="0.550694444444444" bottom="0.826388888888889" header="0.5" footer="0.5"/>
  <pageSetup paperSize="9" firstPageNumber="38" orientation="landscape" useFirstPageNumber="1"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封面</vt:lpstr>
      <vt:lpstr>附件1</vt:lpstr>
      <vt:lpstr>附件2</vt:lpstr>
      <vt:lpstr>附件3</vt:lpstr>
      <vt:lpstr>附件4</vt:lpstr>
      <vt:lpstr>附件5</vt:lpstr>
      <vt:lpstr>附件6</vt:lpstr>
      <vt:lpstr>附件7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失败</cp:lastModifiedBy>
  <dcterms:created xsi:type="dcterms:W3CDTF">2006-09-13T11:21:00Z</dcterms:created>
  <dcterms:modified xsi:type="dcterms:W3CDTF">2025-11-04T08:59:40Z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31E6E5B987394E9F89976240EFA211CA_13</vt:lpwstr>
  </property>
</Properties>
</file>