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封面" sheetId="14" r:id="rId1"/>
    <sheet name="附件1" sheetId="11" r:id="rId2"/>
    <sheet name="附件2" sheetId="12" r:id="rId3"/>
    <sheet name="附件3" sheetId="8" r:id="rId4"/>
    <sheet name="附件4" sheetId="13" r:id="rId5"/>
    <sheet name="附件5" sheetId="15" r:id="rId6"/>
    <sheet name="附件6" sheetId="9" r:id="rId7"/>
    <sheet name="附件7" sheetId="10" r:id="rId8"/>
  </sheets>
  <definedNames>
    <definedName name="_xlnm.Print_Titles" localSheetId="7">附件7!$1:$5</definedName>
    <definedName name="_xlnm.Print_Titles" localSheetId="3">附件3!$1:$4</definedName>
    <definedName name="_xlnm.Print_Titles" localSheetId="1">附件1!$1:$5</definedName>
    <definedName name="_xlnm.Print_Titles" localSheetId="2">附件2!$1:$5</definedName>
    <definedName name="_xlnm.Print_Titles" localSheetId="4">附件4!$1:$5</definedName>
    <definedName name="_xlnm.Print_Titles" localSheetId="6">附件6!$1:$4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<sst xmlns="http://schemas.openxmlformats.org/spreadsheetml/2006/main" count="632" uniqueCount="522">
  <si>
    <t>龙胜各族自治县财政局</t>
  </si>
  <si>
    <t xml:space="preserve">  2022年财政决算表</t>
  </si>
  <si>
    <t>一、龙胜各族自治县2022年一般公共预算组织财政收入完成情况表…………13</t>
  </si>
  <si>
    <t>二、龙胜各族自治县2022年一般公共预算收支决算表…………………………16</t>
  </si>
  <si>
    <t>三、龙胜各族自治县2022年财政总结算表………………………………………19</t>
  </si>
  <si>
    <t>四、龙胜各族自治县2022年政府性基金收支决算表……………………………24</t>
  </si>
  <si>
    <t>五、龙胜各族自治县2022年部门决算总表………………………………………26</t>
  </si>
  <si>
    <t>六、龙胜各族自治县2022年政府债券资金项目安排表…………………………27</t>
  </si>
  <si>
    <t>七、龙胜各族自治县2022年预备费使用情况表…………………………………29</t>
  </si>
  <si>
    <t>龙胜各族自治县财政局编制</t>
  </si>
  <si>
    <t>附件1</t>
  </si>
  <si>
    <t>龙胜各族自治县2022年一般公共预算组织财政收入完成情况表</t>
  </si>
  <si>
    <t>编制单位:龙胜各族自治县财政局</t>
  </si>
  <si>
    <t>编制日期：2023年11月20日</t>
  </si>
  <si>
    <t>单位：万元</t>
  </si>
  <si>
    <t>项目</t>
  </si>
  <si>
    <t>2021年决算数</t>
  </si>
  <si>
    <t>2022年预算数</t>
  </si>
  <si>
    <t>与2021年实际完成数对比</t>
  </si>
  <si>
    <t>2022年完成预算+、-%</t>
  </si>
  <si>
    <t>收入科目</t>
  </si>
  <si>
    <t>2022年决算数</t>
  </si>
  <si>
    <t>比上年同期增减</t>
  </si>
  <si>
    <t>比上年完成数+.-%</t>
  </si>
  <si>
    <t>全年组织一般预算收入合计</t>
  </si>
  <si>
    <t>（一）上划中央四税收入</t>
  </si>
  <si>
    <t>1、增值税50%</t>
  </si>
  <si>
    <t>2、消费税</t>
  </si>
  <si>
    <t>3、企业所得税（60%）</t>
  </si>
  <si>
    <t>4、个人所得税（60%）</t>
  </si>
  <si>
    <t>5、改征增值税（50%）</t>
  </si>
  <si>
    <t>6、营业税（50%）</t>
  </si>
  <si>
    <t>7、其他税收收入</t>
  </si>
  <si>
    <t>（二）自治区分享四税收入</t>
  </si>
  <si>
    <t>1、增值税（16%）</t>
  </si>
  <si>
    <t>2、营业税(20%)</t>
  </si>
  <si>
    <t>3、企业所得税（10%）</t>
  </si>
  <si>
    <t>4、个人所得税（15%）</t>
  </si>
  <si>
    <t>5、改征增值税（20%）</t>
  </si>
  <si>
    <t>6、环境保护税（30%）</t>
  </si>
  <si>
    <t>（三）公共财政预算收入</t>
  </si>
  <si>
    <t>1、增值税（34%）</t>
  </si>
  <si>
    <t>2、改征增值税（30%）</t>
  </si>
  <si>
    <t>2、营业税(30%)</t>
  </si>
  <si>
    <t>3、企业所得税（30%）</t>
  </si>
  <si>
    <t>4、个人所得税（25%）</t>
  </si>
  <si>
    <t>5、资源税</t>
  </si>
  <si>
    <t>6、城市维护建设税</t>
  </si>
  <si>
    <t>7、房产税</t>
  </si>
  <si>
    <t>8、印花税</t>
  </si>
  <si>
    <t>9、城镇土地使用税</t>
  </si>
  <si>
    <t>10、土地增值税</t>
  </si>
  <si>
    <t>11、车船使用和牌照税</t>
  </si>
  <si>
    <t>12、耕地占用税</t>
  </si>
  <si>
    <t>13、环境保护税</t>
  </si>
  <si>
    <t>14、国有资产经营收益</t>
  </si>
  <si>
    <t>15、国有资本有偿使用收入</t>
  </si>
  <si>
    <t>16、行政性收费收入</t>
  </si>
  <si>
    <t>17、罚没收入</t>
  </si>
  <si>
    <t>18、其他税收收入</t>
  </si>
  <si>
    <r>
      <rPr>
        <sz val="11"/>
        <rFont val="宋体"/>
        <charset val="0"/>
        <scheme val="minor"/>
      </rPr>
      <t>19</t>
    </r>
    <r>
      <rPr>
        <sz val="11"/>
        <rFont val="宋体"/>
        <charset val="0"/>
      </rPr>
      <t>、专项收入</t>
    </r>
  </si>
  <si>
    <t>（1）排污费收入</t>
  </si>
  <si>
    <t xml:space="preserve"> (2)探矿权采矿权价款收入</t>
  </si>
  <si>
    <t>（3）教育费附加收入</t>
  </si>
  <si>
    <t>（4）地方教育附加收入</t>
  </si>
  <si>
    <t>（5）水资源费收入</t>
  </si>
  <si>
    <t>（6）文化事业建设费收入</t>
  </si>
  <si>
    <t>（7）残疾人就业保障金收入</t>
  </si>
  <si>
    <t>（8）土地出让收益计提的农田水利建设资金收入</t>
  </si>
  <si>
    <t>（9）土地出让收益计提的教育资金收入</t>
  </si>
  <si>
    <t>（10）育林基金收入</t>
  </si>
  <si>
    <t>（11）森林植被恢复费收入</t>
  </si>
  <si>
    <t>（12）水利建设基金收入</t>
  </si>
  <si>
    <t>（13）其他专项（广告）收入</t>
  </si>
  <si>
    <t>20、契税</t>
  </si>
  <si>
    <r>
      <rPr>
        <sz val="11"/>
        <rFont val="宋体"/>
        <charset val="0"/>
        <scheme val="minor"/>
      </rPr>
      <t>21</t>
    </r>
    <r>
      <rPr>
        <sz val="11"/>
        <rFont val="宋体"/>
        <charset val="0"/>
      </rPr>
      <t>、住房基金收入</t>
    </r>
  </si>
  <si>
    <r>
      <rPr>
        <sz val="11"/>
        <rFont val="宋体"/>
        <charset val="0"/>
        <scheme val="minor"/>
      </rPr>
      <t>22</t>
    </r>
    <r>
      <rPr>
        <sz val="11"/>
        <rFont val="宋体"/>
        <charset val="0"/>
      </rPr>
      <t>、其他收入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含捐赠收入</t>
    </r>
    <r>
      <rPr>
        <sz val="11"/>
        <rFont val="Times New Roman"/>
        <charset val="0"/>
      </rPr>
      <t>)</t>
    </r>
  </si>
  <si>
    <t>附件2</t>
  </si>
  <si>
    <t>龙胜各族自治县2022年一般公共预算收支决算表</t>
  </si>
  <si>
    <t xml:space="preserve">编制日期：2023年11月20日                        </t>
  </si>
  <si>
    <t>2021年决算</t>
  </si>
  <si>
    <t>2022年决算</t>
  </si>
  <si>
    <t>同比增减变动</t>
  </si>
  <si>
    <t>增减变动率（%）</t>
  </si>
  <si>
    <t>2022年预算调整数</t>
  </si>
  <si>
    <t>完成预算调整（%）</t>
  </si>
  <si>
    <t>一、总收入</t>
  </si>
  <si>
    <t>（一）上年结余</t>
  </si>
  <si>
    <t>1、调入预算稳定增长调节基金（净结余）</t>
  </si>
  <si>
    <t>2、专项转移支付补助收入及专项收入结余</t>
  </si>
  <si>
    <t>（二）地方一般预算收入</t>
  </si>
  <si>
    <t>（三）上级补助收入</t>
  </si>
  <si>
    <t xml:space="preserve">  1、返还性收入</t>
  </si>
  <si>
    <t>2、一般转移性收入</t>
  </si>
  <si>
    <t>3、专项转移支付补助收入</t>
  </si>
  <si>
    <t>（四）政府债券转贷收入及国际组织借款收入</t>
  </si>
  <si>
    <t>1、一般债券</t>
  </si>
  <si>
    <t>2、专项债券</t>
  </si>
  <si>
    <t>3、置换债券</t>
  </si>
  <si>
    <t>4、再融资债券</t>
  </si>
  <si>
    <t>5、向国际组织借款收入</t>
  </si>
  <si>
    <t>（五）调入资金收入</t>
  </si>
  <si>
    <t>二、总支出</t>
  </si>
  <si>
    <t>（一）上解上级支出</t>
  </si>
  <si>
    <t>（二）一般公共预算支出</t>
  </si>
  <si>
    <t xml:space="preserve">     1、一般公共服务</t>
  </si>
  <si>
    <t xml:space="preserve">     2、外交支出</t>
  </si>
  <si>
    <t xml:space="preserve">     3、国防支出</t>
  </si>
  <si>
    <t xml:space="preserve">     4、公共安全支出</t>
  </si>
  <si>
    <t xml:space="preserve">     5、教育支出</t>
  </si>
  <si>
    <t xml:space="preserve">     6、科学技术支出</t>
  </si>
  <si>
    <t xml:space="preserve">     7、文化旅游体育与传媒支出</t>
  </si>
  <si>
    <t xml:space="preserve">     8、社会保障和就业支出</t>
  </si>
  <si>
    <t xml:space="preserve">     9、卫生健康支出</t>
  </si>
  <si>
    <t xml:space="preserve">     10、节能环保支出</t>
  </si>
  <si>
    <t xml:space="preserve">     11、城乡社区支出</t>
  </si>
  <si>
    <t xml:space="preserve">     12、农林水支出</t>
  </si>
  <si>
    <t xml:space="preserve">     13、交通运输支出</t>
  </si>
  <si>
    <t xml:space="preserve">     14、资源勘探信息等支出</t>
  </si>
  <si>
    <t xml:space="preserve">     15、商业服务业等支出</t>
  </si>
  <si>
    <t xml:space="preserve">     16、金融支出</t>
  </si>
  <si>
    <t xml:space="preserve">     17、援助其他地区支出</t>
  </si>
  <si>
    <t xml:space="preserve">     18、自然资源海洋气象等支出</t>
  </si>
  <si>
    <t xml:space="preserve">     19、住房保障支出</t>
  </si>
  <si>
    <t xml:space="preserve">     20、粮油物资储备支出</t>
  </si>
  <si>
    <t xml:space="preserve">     21、灾害防治及应急管理支出</t>
  </si>
  <si>
    <t xml:space="preserve">     22、预备费</t>
  </si>
  <si>
    <t xml:space="preserve">     23、债务付息支出</t>
  </si>
  <si>
    <t xml:space="preserve">     24、债务发行费用支出</t>
  </si>
  <si>
    <t xml:space="preserve">     25、其他支出</t>
  </si>
  <si>
    <t>（三）政府债务(债券)还本支出</t>
  </si>
  <si>
    <t>（四）安排预算稳定调节基金</t>
  </si>
  <si>
    <t>（五）调出资金</t>
  </si>
  <si>
    <t>（六）补充预算周转金</t>
  </si>
  <si>
    <t>三、结  余</t>
  </si>
  <si>
    <t>附件3</t>
  </si>
  <si>
    <t>龙胜各族自治县2022年财政总决算结算表</t>
  </si>
  <si>
    <t>编制单位:龙胜各族自治县财政局    编制日期：2023年11月20日</t>
  </si>
  <si>
    <t>单位:万元</t>
  </si>
  <si>
    <t xml:space="preserve">项     目 </t>
  </si>
  <si>
    <t>金  额</t>
  </si>
  <si>
    <t>一、收入总计</t>
  </si>
  <si>
    <t xml:space="preserve"> ㈠当年公共财政预算收入合计</t>
  </si>
  <si>
    <t xml:space="preserve"> ㈡自治区补助收入合计</t>
  </si>
  <si>
    <t xml:space="preserve">   1.返还性收入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</si>
  <si>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</si>
  <si>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</si>
  <si>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</si>
  <si>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>一</t>
  </si>
  <si>
    <t xml:space="preserve">    其他税收返还收入</t>
  </si>
  <si>
    <t xml:space="preserve">   2.一般性转移支付收入</t>
  </si>
  <si>
    <t xml:space="preserve">    体制补助收入</t>
  </si>
  <si>
    <t xml:space="preserve">    均衡性转移支付收入</t>
  </si>
  <si>
    <t xml:space="preserve">    革命老区转移支付收入</t>
  </si>
  <si>
    <t>般</t>
  </si>
  <si>
    <t xml:space="preserve">    民族地区转移支付收入</t>
  </si>
  <si>
    <t xml:space="preserve">    贫困地区转移支付收入</t>
  </si>
  <si>
    <t xml:space="preserve">    县级基本财力保障机制奖补资金收入</t>
  </si>
  <si>
    <t xml:space="preserve">    结算补助收入</t>
  </si>
  <si>
    <t xml:space="preserve">    成品油价格和税费改革转移支付补助收入</t>
  </si>
  <si>
    <t>公</t>
  </si>
  <si>
    <t xml:space="preserve">    基层公检法司转移支付收入</t>
  </si>
  <si>
    <t xml:space="preserve">    城乡义务教育等转移支付收入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</si>
  <si>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</si>
  <si>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</si>
  <si>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</si>
  <si>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>共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</si>
  <si>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</si>
  <si>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</si>
  <si>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</si>
  <si>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  产粮（油）大县奖励转移支付收入</t>
  </si>
  <si>
    <t xml:space="preserve">    一般公共服务共同财政事权转移支付收入</t>
  </si>
  <si>
    <t xml:space="preserve">    外交共同财政事权转移支付收入</t>
  </si>
  <si>
    <t xml:space="preserve">    国防共同财政事权转移支付收入</t>
  </si>
  <si>
    <t xml:space="preserve">    公共安全共同财政事权转移支付收入</t>
  </si>
  <si>
    <t xml:space="preserve">    教育共同财政事权转移支付收入</t>
  </si>
  <si>
    <t xml:space="preserve">    科学技术共同财政事权转移支付收入</t>
  </si>
  <si>
    <t xml:space="preserve">    文化旅游体育与传媒共同财政事权转移支付收入</t>
  </si>
  <si>
    <t xml:space="preserve">    社会保障和就业共同财政事权转移支付收入</t>
  </si>
  <si>
    <t xml:space="preserve">      其中：军转干</t>
  </si>
  <si>
    <t xml:space="preserve">    卫生健康共同财政事权转移支付收入</t>
  </si>
  <si>
    <t xml:space="preserve">    节能环保共同财政事权转移支付收入</t>
  </si>
  <si>
    <t xml:space="preserve">    城乡社区共同财政事权转移支付收入</t>
  </si>
  <si>
    <t xml:space="preserve">    农林水共同财政事权转移支付收入</t>
  </si>
  <si>
    <t xml:space="preserve">    交通运输共同财政事权转移支付收入</t>
  </si>
  <si>
    <t xml:space="preserve">    资源勘探信息等共同财政事权转移支付收入</t>
  </si>
  <si>
    <t xml:space="preserve">    商业服务业等共同财政事权转移支付收入</t>
  </si>
  <si>
    <t xml:space="preserve">    金融共同财政事权转移支付收入</t>
  </si>
  <si>
    <t xml:space="preserve">    自然资源海洋气象等共同财政事权转移支付收入</t>
  </si>
  <si>
    <t xml:space="preserve">    住房保障共同财政事权转移支付收入</t>
  </si>
  <si>
    <t xml:space="preserve">    粮油物资储备共同财政事权转移支付收入</t>
  </si>
  <si>
    <t xml:space="preserve">    灾害防治及应急管理共同财政事权转移支付收入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</si>
  <si>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</si>
  <si>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</si>
  <si>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</si>
  <si>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其他共同财政事权转移支付收入</t>
  </si>
  <si>
    <t xml:space="preserve">   3.专项转移支付收入（专款）</t>
  </si>
  <si>
    <t>预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</si>
  <si>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</si>
  <si>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</si>
  <si>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</si>
  <si>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</si>
  <si>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</si>
  <si>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>算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</si>
  <si>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</si>
  <si>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</si>
  <si>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</si>
  <si>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</si>
  <si>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</si>
  <si>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</si>
  <si>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</si>
  <si>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</si>
  <si>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</si>
  <si>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</si>
  <si>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</si>
  <si>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</si>
  <si>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</si>
  <si>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</si>
  <si>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</si>
  <si>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</si>
  <si>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㈢债券转贷收入</t>
  </si>
  <si>
    <t xml:space="preserve"> ㈣上年结余</t>
  </si>
  <si>
    <t xml:space="preserve"> ㈤调入资金</t>
  </si>
  <si>
    <t xml:space="preserve"> ㈥动用预算稳定调节基金</t>
  </si>
  <si>
    <t xml:space="preserve"> ㈦市对直管县结算补助</t>
  </si>
  <si>
    <t>二、支出合计</t>
  </si>
  <si>
    <t xml:space="preserve"> ㈠当年公共财政预算支出合计</t>
  </si>
  <si>
    <t xml:space="preserve"> ㈡上解自治区支出</t>
  </si>
  <si>
    <t xml:space="preserve">  1.体制上解支出</t>
  </si>
  <si>
    <t xml:space="preserve">    (1)原体制上解</t>
  </si>
  <si>
    <t xml:space="preserve">    (2)国地税合并改革税务经费上解基数</t>
  </si>
  <si>
    <t>2.专项上解支出</t>
  </si>
  <si>
    <t xml:space="preserve">  ⑴定额专项上解</t>
  </si>
  <si>
    <t xml:space="preserve">  ⑵粮食风险基金上解</t>
  </si>
  <si>
    <t xml:space="preserve">  ⑶其他上解</t>
  </si>
  <si>
    <t xml:space="preserve">    (4)增值税“五五分享”税收返还上解支出</t>
  </si>
  <si>
    <t xml:space="preserve">    (5)财政事权和支出责任划分基数上解</t>
  </si>
  <si>
    <t>㈢债务还本支出</t>
  </si>
  <si>
    <t>㈣安排预算稳定调节基金</t>
  </si>
  <si>
    <t xml:space="preserve">  ㈤补充预算周转金</t>
  </si>
  <si>
    <t xml:space="preserve">  ㈥市与直管县转移性支出(直管县对市上解支出)</t>
  </si>
  <si>
    <t>三、年终滚存结余</t>
  </si>
  <si>
    <t xml:space="preserve"> 减：专项结余</t>
  </si>
  <si>
    <t xml:space="preserve"> 净结余</t>
  </si>
  <si>
    <t>基金预算</t>
  </si>
  <si>
    <t xml:space="preserve">一、基金预算收入总计 </t>
  </si>
  <si>
    <t xml:space="preserve"> ㈠当年基金收入</t>
  </si>
  <si>
    <t xml:space="preserve"> ㈡上年结余</t>
  </si>
  <si>
    <t xml:space="preserve"> ㈢上级补助收入</t>
  </si>
  <si>
    <t xml:space="preserve"> ㈣市补直管县收入</t>
  </si>
  <si>
    <t>(六)专项债券转贷收入</t>
  </si>
  <si>
    <t>1.新增专项债券收入</t>
  </si>
  <si>
    <t>2.置换专项债券收入</t>
  </si>
  <si>
    <t>3.再融资债券收入</t>
  </si>
  <si>
    <t>二、基金预算支出合计</t>
  </si>
  <si>
    <t xml:space="preserve"> ㈠当年基金支出</t>
  </si>
  <si>
    <t xml:space="preserve"> ㈡调出资金</t>
  </si>
  <si>
    <t>国有资本经营预算</t>
  </si>
  <si>
    <t>一、国有经营收入总计</t>
  </si>
  <si>
    <t xml:space="preserve"> ㈠当年国资预算收入</t>
  </si>
  <si>
    <t>二、国资预算支出总计</t>
  </si>
  <si>
    <t xml:space="preserve"> ㈠当年国资预算支出</t>
  </si>
  <si>
    <t>资金往来</t>
  </si>
  <si>
    <t>一、年初地市财政欠自治区财政往来</t>
  </si>
  <si>
    <t>二、地市财政少上解自治区财政款</t>
  </si>
  <si>
    <t xml:space="preserve"> ㈠地市财政应上解自治区财政款</t>
  </si>
  <si>
    <t>三、自治区本年度已调度资金</t>
  </si>
  <si>
    <t xml:space="preserve"> ㈠正常资金调度</t>
  </si>
  <si>
    <t xml:space="preserve"> ㈡专项资金调度</t>
  </si>
  <si>
    <t xml:space="preserve"> ㈢各市国库留解资金</t>
  </si>
  <si>
    <t xml:space="preserve"> ㈣往来扣款</t>
  </si>
  <si>
    <t>四、市与直管县往来</t>
  </si>
  <si>
    <t xml:space="preserve"> ㈠市对直管县资金调度</t>
  </si>
  <si>
    <t xml:space="preserve"> ㈡市对县的往来扣款</t>
  </si>
  <si>
    <t>五、自治区财政应补地市财政款</t>
  </si>
  <si>
    <t>六、2021年年终地市财政欠自治区财政往来款</t>
  </si>
  <si>
    <t xml:space="preserve"> ㈠各市、县财政欠自治财政往来款</t>
  </si>
  <si>
    <t xml:space="preserve"> ㈡各直管县财政欠地市财政往来款</t>
  </si>
  <si>
    <t>政府债券</t>
  </si>
  <si>
    <t>一、2022年年初应付地方政府债券本金</t>
  </si>
  <si>
    <t>二、2022年新增转贷政府债券</t>
  </si>
  <si>
    <t>三、2022年地方政府债券还本</t>
  </si>
  <si>
    <t>四、2022年年末应付地方政府债券本金</t>
  </si>
  <si>
    <t>附件4</t>
  </si>
  <si>
    <t>龙胜各族自治县2022年政府性基金收支决算表</t>
  </si>
  <si>
    <t>（二）当年政府性基金预算收入</t>
  </si>
  <si>
    <t>（四）政府债券转贷收入</t>
  </si>
  <si>
    <t>（二）政府性基金支出</t>
  </si>
  <si>
    <t xml:space="preserve">     1、科学技术支出</t>
  </si>
  <si>
    <t xml:space="preserve">     2、文化旅游体育与传媒支出</t>
  </si>
  <si>
    <t xml:space="preserve">     3、社会保障和就业支出</t>
  </si>
  <si>
    <t xml:space="preserve">     6、节能环保支出</t>
  </si>
  <si>
    <t xml:space="preserve">     7、城乡社区支出</t>
  </si>
  <si>
    <t xml:space="preserve">     8、农林水支出</t>
  </si>
  <si>
    <t xml:space="preserve">     9、交通运输支出</t>
  </si>
  <si>
    <t xml:space="preserve">     10、资源勘探信息等支出</t>
  </si>
  <si>
    <t xml:space="preserve">     11、商业服务等支出</t>
  </si>
  <si>
    <t xml:space="preserve">     12、金融支出</t>
  </si>
  <si>
    <t xml:space="preserve">     13、其他支出（彩票公益金、其他政府性基金支出）</t>
  </si>
  <si>
    <t xml:space="preserve">     14、债务付息支出</t>
  </si>
  <si>
    <t xml:space="preserve">     15、债务发行费用支出</t>
  </si>
  <si>
    <t>（三）专项债券安排的支出</t>
  </si>
  <si>
    <t>（四）政府债务(债券)还本支出</t>
  </si>
  <si>
    <t>（五）安排预算稳定调节基金</t>
  </si>
  <si>
    <t>（六）调出资金</t>
  </si>
  <si>
    <t>附件5</t>
  </si>
  <si>
    <t>龙胜各族自治县2022年部门决算总表</t>
  </si>
  <si>
    <t>编制单位：龙胜各族自治县财政局</t>
  </si>
  <si>
    <t xml:space="preserve">编制日期：2023年11月20日  </t>
  </si>
  <si>
    <t>收        入</t>
  </si>
  <si>
    <t>支            出</t>
  </si>
  <si>
    <t>栏次</t>
  </si>
  <si>
    <t/>
  </si>
  <si>
    <t>年初预算数</t>
  </si>
  <si>
    <t>调整预算数</t>
  </si>
  <si>
    <t>决算数</t>
  </si>
  <si>
    <t>一、一般公共预算财政拨款收入</t>
  </si>
  <si>
    <t>1</t>
  </si>
  <si>
    <t>一、一般公共服务支出</t>
  </si>
  <si>
    <t>一、基本支出</t>
  </si>
  <si>
    <t>二、政府性基金预算财政拨款收入</t>
  </si>
  <si>
    <t>2</t>
  </si>
  <si>
    <t>二、外交支出</t>
  </si>
  <si>
    <t xml:space="preserve">      人员经费</t>
  </si>
  <si>
    <t>三、国有资本经营预算财政拨款收入</t>
  </si>
  <si>
    <t>3</t>
  </si>
  <si>
    <t>三、国防支出</t>
  </si>
  <si>
    <t xml:space="preserve">      公用经费</t>
  </si>
  <si>
    <t>四、上级补助收入</t>
  </si>
  <si>
    <t>4</t>
  </si>
  <si>
    <t>四、公共安全支出</t>
  </si>
  <si>
    <t>二、项目支出</t>
  </si>
  <si>
    <t>五、事业收入</t>
  </si>
  <si>
    <t>5</t>
  </si>
  <si>
    <t>五、教育支出</t>
  </si>
  <si>
    <t xml:space="preserve">    其中：基本建设类项目</t>
  </si>
  <si>
    <t>六、经营收入</t>
  </si>
  <si>
    <t>6</t>
  </si>
  <si>
    <t>六、科学技术支出</t>
  </si>
  <si>
    <t>三、上缴上级支出</t>
  </si>
  <si>
    <t>七、附属单位上缴收入</t>
  </si>
  <si>
    <t>7</t>
  </si>
  <si>
    <t>七、文化旅游体育与传媒支出</t>
  </si>
  <si>
    <t>四、经营支出</t>
  </si>
  <si>
    <t>八、其他收入</t>
  </si>
  <si>
    <t>8</t>
  </si>
  <si>
    <t>八、社会保障和就业支出</t>
  </si>
  <si>
    <t>五、对附属单位补助支出</t>
  </si>
  <si>
    <t>9</t>
  </si>
  <si>
    <t>九、卫生健康支出</t>
  </si>
  <si>
    <t>10</t>
  </si>
  <si>
    <t>十、节能环保支出</t>
  </si>
  <si>
    <t>11</t>
  </si>
  <si>
    <t>十一、城乡社区支出</t>
  </si>
  <si>
    <t>经济分类支出合计</t>
  </si>
  <si>
    <t>12</t>
  </si>
  <si>
    <t>十二、农林水支出</t>
  </si>
  <si>
    <t>一、工资福利支出</t>
  </si>
  <si>
    <t>13</t>
  </si>
  <si>
    <t>十三、交通运输支出</t>
  </si>
  <si>
    <t>二、商品和服务支出</t>
  </si>
  <si>
    <t>14</t>
  </si>
  <si>
    <t>十四、资源勘探工业信息等支出</t>
  </si>
  <si>
    <t>三、对个人和家庭的补助</t>
  </si>
  <si>
    <t>15</t>
  </si>
  <si>
    <t>十五、商业服务业等支出</t>
  </si>
  <si>
    <t>四、债务利息及费用支出</t>
  </si>
  <si>
    <t>16</t>
  </si>
  <si>
    <t>十六、金融支出</t>
  </si>
  <si>
    <t>五、资本性支出（基本建设）</t>
  </si>
  <si>
    <t>17</t>
  </si>
  <si>
    <t>十七、援助其他地区支出</t>
  </si>
  <si>
    <t>六、资本性支出</t>
  </si>
  <si>
    <t>18</t>
  </si>
  <si>
    <t>十八、自然资源海洋气象等支出</t>
  </si>
  <si>
    <t>七、对企业补助（基本建设）</t>
  </si>
  <si>
    <t>19</t>
  </si>
  <si>
    <t>十九、住房保障支出</t>
  </si>
  <si>
    <t>八、对企业补助</t>
  </si>
  <si>
    <t>20</t>
  </si>
  <si>
    <t>二十、粮油物资储备支出</t>
  </si>
  <si>
    <t>九、对社会保障基金补助</t>
  </si>
  <si>
    <t>21</t>
  </si>
  <si>
    <t>二十一、国有资本经营预算支出</t>
  </si>
  <si>
    <t>十、其他支出</t>
  </si>
  <si>
    <t>22</t>
  </si>
  <si>
    <t>二十二、灾害防治及应急管理支出</t>
  </si>
  <si>
    <t>23</t>
  </si>
  <si>
    <t>二十三、其他支出</t>
  </si>
  <si>
    <t>本年收入合计</t>
  </si>
  <si>
    <t>24</t>
  </si>
  <si>
    <t>本年支出合计</t>
  </si>
  <si>
    <t xml:space="preserve">    使用非财政拨款结余</t>
  </si>
  <si>
    <t>25</t>
  </si>
  <si>
    <t xml:space="preserve">    结余分配</t>
  </si>
  <si>
    <t>—</t>
  </si>
  <si>
    <t xml:space="preserve">    年初结转和结余</t>
  </si>
  <si>
    <t>26</t>
  </si>
  <si>
    <t xml:space="preserve">    年末结转和结余</t>
  </si>
  <si>
    <t>总计</t>
  </si>
  <si>
    <t>27</t>
  </si>
  <si>
    <t>附件6</t>
  </si>
  <si>
    <t>龙胜各族自治县2022年政府债券资金项目安排表</t>
  </si>
  <si>
    <t>序号</t>
  </si>
  <si>
    <t>单  位</t>
  </si>
  <si>
    <t>项        目</t>
  </si>
  <si>
    <t>县财政局</t>
  </si>
  <si>
    <t>偿还2017年一般债券（六期）到期本金</t>
  </si>
  <si>
    <t>偿还2015年一般债券（十一期）到期本金</t>
  </si>
  <si>
    <t>再融资债券支出合计</t>
  </si>
  <si>
    <t>县水利事业发展中心</t>
  </si>
  <si>
    <t>山洪灾害防治</t>
  </si>
  <si>
    <t>县卫健局</t>
  </si>
  <si>
    <t>乡镇饮用水监测项目</t>
  </si>
  <si>
    <t>水利项目</t>
  </si>
  <si>
    <t>县教育局</t>
  </si>
  <si>
    <t>农村公办学校校舍安全保障长效机制项目</t>
  </si>
  <si>
    <t>义务教育薄弱环节改善与能力提升项目</t>
  </si>
  <si>
    <t>县交通局</t>
  </si>
  <si>
    <t>瓢里至平等公路建设</t>
  </si>
  <si>
    <t>交洲至区矿公路建设</t>
  </si>
  <si>
    <t>县国投公司</t>
  </si>
  <si>
    <t>市政基础设施建设项目</t>
  </si>
  <si>
    <t>县住建局</t>
  </si>
  <si>
    <t>龙胜各族自治县城镇保障性安居工程项目</t>
  </si>
  <si>
    <t>龙胜各族自治县2022年村容村貌整体提升项目</t>
  </si>
  <si>
    <t>县市容中心</t>
  </si>
  <si>
    <t>龙胜各族自治县2022-2024年县城背街小巷整治改造提升项目</t>
  </si>
  <si>
    <t>县水利中心</t>
  </si>
  <si>
    <t>龙胜各族自治县小型水库安全运行项目</t>
  </si>
  <si>
    <t>县马堤乡政府</t>
  </si>
  <si>
    <t>龙胜各族自治县马堤乡集镇基础设施建设项目</t>
  </si>
  <si>
    <t>县三门镇政府</t>
  </si>
  <si>
    <t>龙胜各族自治县三门镇镇区给水管网改扩建工程</t>
  </si>
  <si>
    <t>县瓢里镇政府</t>
  </si>
  <si>
    <t>龙胜县瓢里镇田头中桥项目</t>
  </si>
  <si>
    <t>龙胜县龙胜镇第三小学5#教学楼</t>
  </si>
  <si>
    <t>县文广体旅局</t>
  </si>
  <si>
    <t>龙胜县文化馆建设项目</t>
  </si>
  <si>
    <t>新增一般债券合计</t>
  </si>
  <si>
    <t>县市投公司</t>
  </si>
  <si>
    <t>拉麻扶贫产业园建设项目</t>
  </si>
  <si>
    <t>新增专项债券合计</t>
  </si>
  <si>
    <t>总        计</t>
  </si>
  <si>
    <t>附件7</t>
  </si>
  <si>
    <t>龙胜各族自治县2022年预备费使用情况表</t>
  </si>
  <si>
    <t>单位名称</t>
  </si>
  <si>
    <t>拨款内容</t>
  </si>
  <si>
    <t xml:space="preserve"> 金额 </t>
  </si>
  <si>
    <t>合   计</t>
  </si>
  <si>
    <t>县交通运输局</t>
  </si>
  <si>
    <t>追加龙脊镇中六村洞上组受灾搬迁资金</t>
  </si>
  <si>
    <t>追加聘请赖银燕同志薪酬</t>
  </si>
  <si>
    <t>县发展和改革局</t>
  </si>
  <si>
    <t>追加体育星城至外寨公路路面工程尾款</t>
  </si>
  <si>
    <t>县委宣传部</t>
  </si>
  <si>
    <t>追加市民抓拍违章停放车辆奖励经费</t>
  </si>
  <si>
    <t>县审计局</t>
  </si>
  <si>
    <t>追加聘请中介公司开展经济责任经费</t>
  </si>
  <si>
    <t>追加龙胜镇第三小学建设项目前期经费（教育费附加）</t>
  </si>
  <si>
    <t>各乡（镇）人民政府</t>
  </si>
  <si>
    <t>追加行政村（社区）“两委”干部副职报酬待遇</t>
  </si>
  <si>
    <t>县市场监督管理局</t>
  </si>
  <si>
    <t>追加优化营商环境免费开放新开办企业全套印章经费</t>
  </si>
  <si>
    <t>县消防救援大队</t>
  </si>
  <si>
    <t>追加政府专职消防员保障经费</t>
  </si>
  <si>
    <t>县档案史志馆</t>
  </si>
  <si>
    <t>追加档案史志馆编撰人员工资经费</t>
  </si>
  <si>
    <t>县市容管理服务中心</t>
  </si>
  <si>
    <t>追加东园路古树排险和保护性移植工作经费</t>
  </si>
  <si>
    <t>县残疾人联合会</t>
  </si>
  <si>
    <t>追加村（社区）残协工作经费（村级残疾人协管员工作性补贴）</t>
  </si>
  <si>
    <t>追加村（社区）残协工作经费（村残协换届工作经费）</t>
  </si>
  <si>
    <t>县退役军人事务局</t>
  </si>
  <si>
    <t>追加退役军人事务视频会商系统建设资金</t>
  </si>
  <si>
    <t>追加“八一”建军节慰问经费</t>
  </si>
  <si>
    <t xml:space="preserve">县消防救援大队 </t>
  </si>
  <si>
    <t xml:space="preserve">追加消防救援人员个人防护装备经费 </t>
  </si>
  <si>
    <t>县委党校</t>
  </si>
  <si>
    <t>追加党校办公经费及办公设备购置费（教学用投影仪、电子政务设备（综合办公系统平台））</t>
  </si>
  <si>
    <t>县公安局交通管理大队</t>
  </si>
  <si>
    <t>追加创城期间工作经费</t>
  </si>
  <si>
    <t>追加龙胜县村民小组长工作补贴（7-12月）（落实代表建议办理专项经费）</t>
  </si>
  <si>
    <t>县公安局</t>
  </si>
  <si>
    <t>追加“一村一辅警”工作经费</t>
  </si>
  <si>
    <t>追加“一村一辅警”工作经费（一村一辅警服装经费）</t>
  </si>
  <si>
    <t>县自然资源局</t>
  </si>
  <si>
    <t>追加全县打击非法开采、非法制砂专项行动工作经费</t>
  </si>
  <si>
    <t>县工信和商贸局</t>
  </si>
  <si>
    <t>追加上限入统企业资金奖励</t>
  </si>
  <si>
    <t>追加限上商贸企业和规上盈利性服务企业奖励资金</t>
  </si>
  <si>
    <t>县人民政府办公室</t>
  </si>
  <si>
    <t>追加县庆民族服装相关费用</t>
  </si>
  <si>
    <t>县统计局</t>
  </si>
  <si>
    <t>追加统计局工作经费（住户调查大样本轮换）</t>
  </si>
  <si>
    <r>
      <rPr>
        <sz val="12"/>
        <rFont val="宋体"/>
        <charset val="134"/>
      </rPr>
      <t>追加统计局工作经费</t>
    </r>
    <r>
      <rPr>
        <sz val="12"/>
        <rFont val="宋体"/>
        <charset val="0"/>
      </rPr>
      <t>(</t>
    </r>
    <r>
      <rPr>
        <sz val="12"/>
        <rFont val="宋体"/>
        <charset val="134"/>
      </rPr>
      <t>城乡住户调查一体化业务经费</t>
    </r>
    <r>
      <rPr>
        <sz val="12"/>
        <rFont val="宋体"/>
        <charset val="0"/>
      </rPr>
      <t>)</t>
    </r>
  </si>
  <si>
    <t>追加统计局工作经费（统计年鉴印刷）</t>
  </si>
  <si>
    <r>
      <rPr>
        <sz val="12"/>
        <rFont val="宋体"/>
        <charset val="134"/>
      </rPr>
      <t>追加统计局工作经费（全县</t>
    </r>
    <r>
      <rPr>
        <sz val="12"/>
        <rFont val="宋体"/>
        <charset val="0"/>
      </rPr>
      <t>“</t>
    </r>
    <r>
      <rPr>
        <sz val="12"/>
        <rFont val="宋体"/>
        <charset val="134"/>
      </rPr>
      <t>四上企业</t>
    </r>
    <r>
      <rPr>
        <sz val="12"/>
        <rFont val="宋体"/>
        <charset val="0"/>
      </rPr>
      <t>”</t>
    </r>
    <r>
      <rPr>
        <sz val="12"/>
        <rFont val="宋体"/>
        <charset val="134"/>
      </rPr>
      <t>互联网直报工作经）</t>
    </r>
  </si>
  <si>
    <t>县住房和城乡建设局</t>
  </si>
  <si>
    <t>追加龙胜县传统村落污水处理设施水质监测费及设施整改服务费</t>
  </si>
  <si>
    <t>县财政局债务管理中心</t>
  </si>
  <si>
    <t>追加广西扶贫示范项目贷款利息（10月份世行贷款利息）</t>
  </si>
  <si>
    <t>县融媒体中心</t>
  </si>
  <si>
    <t>追加融媒体中心工作运转刚需项目经费</t>
  </si>
  <si>
    <t>县文化广电体育和旅游局</t>
  </si>
  <si>
    <t>追加2021年新纳入限上住宿业入统奖励资金</t>
  </si>
  <si>
    <t>县医疗保障局</t>
  </si>
  <si>
    <t>追加脱贫人口城乡居民基本医疗保险个人缴费补助资金</t>
  </si>
  <si>
    <t>县委员会办公室</t>
  </si>
  <si>
    <t>追加县委办综合办公OA系统设备购置服务经费</t>
  </si>
  <si>
    <t>县科学技术局</t>
  </si>
  <si>
    <t>追加获得高新技术企业认定奖补资金</t>
  </si>
  <si>
    <t>县泗水乡人民政府</t>
  </si>
  <si>
    <t>扶贫信息员工资及保险经费(重点生态功能区转移支付)（11-12月）</t>
  </si>
  <si>
    <t>县龙脊镇人民政府</t>
  </si>
  <si>
    <t>县龙胜镇人民政府</t>
  </si>
  <si>
    <t>追加广西师范大学校庆款物经费</t>
  </si>
  <si>
    <t>县机关事务管理服务中心</t>
  </si>
  <si>
    <t>追加军事日活动服装费用</t>
  </si>
  <si>
    <t xml:space="preserve">县文化广电体育和旅游局 </t>
  </si>
  <si>
    <t xml:space="preserve">追加广西师范大学90年校庆赠送红瑶服饰工作经费 </t>
  </si>
  <si>
    <t xml:space="preserve">追加2019、2020年度壮美广西，智慧广电工程建设补助资金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</si>
</sst>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#,##0.00_ "/>
    <numFmt numFmtId="179" formatCode="#,##0.00_);\(#,##0.00\)"/>
    <numFmt numFmtId="180" formatCode="#,##0_ "/>
    <numFmt numFmtId="181" formatCode="0_ "/>
    <numFmt numFmtId="182" formatCode="_ * #,##0_ ;_ * \-#,##0_ ;_ * &quot;-&quot;??_ ;_ @_ "/>
    <numFmt numFmtId="183" formatCode="#,##0.00_);[Red]\(#,##0.00\)"/>
    <numFmt numFmtId="184" formatCode="#,##0_);[Red]\(#,##0\)"/>
  </numFmts>
  <fonts count="5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Arial"/>
      <charset val="0"/>
    </font>
    <font>
      <sz val="12"/>
      <color indexed="8"/>
      <name val="Arial"/>
      <charset val="0"/>
    </font>
    <font>
      <sz val="16"/>
      <color rgb="FF000000"/>
      <name val="黑体"/>
      <charset val="0"/>
    </font>
    <font>
      <sz val="20"/>
      <color indexed="8"/>
      <name val="方正小标宋_GBK"/>
      <charset val="134"/>
    </font>
    <font>
      <b/>
      <sz val="12"/>
      <color indexed="8"/>
      <name val="宋体"/>
      <charset val="0"/>
      <scheme val="minor"/>
    </font>
    <font>
      <sz val="12"/>
      <color indexed="8"/>
      <name val="宋体"/>
      <charset val="0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name val="宋体"/>
      <charset val="134"/>
    </font>
    <font>
      <sz val="12"/>
      <color theme="1"/>
      <name val="宋体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  <scheme val="minor"/>
    </font>
    <font>
      <sz val="28"/>
      <name val="方正小标宋_GBK"/>
      <charset val="134"/>
    </font>
    <font>
      <sz val="12"/>
      <name val="Times New Roman"/>
      <charset val="0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1"/>
      <name val="宋体"/>
      <charset val="0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8" applyNumberFormat="0" applyAlignment="0" applyProtection="0">
      <alignment vertical="center"/>
    </xf>
    <xf numFmtId="0" fontId="45" fillId="4" borderId="19" applyNumberFormat="0" applyAlignment="0" applyProtection="0">
      <alignment vertical="center"/>
    </xf>
    <xf numFmtId="0" fontId="46" fillId="4" borderId="18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4" fillId="0" borderId="0"/>
  </cellStyleXfs>
  <cellXfs count="20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8" fontId="8" fillId="0" borderId="2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178" fontId="5" fillId="0" borderId="2" xfId="53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78" fontId="11" fillId="0" borderId="2" xfId="51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3" fontId="13" fillId="0" borderId="0" xfId="0" applyNumberFormat="1" applyFont="1" applyFill="1" applyBorder="1" applyAlignment="1"/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 shrinkToFit="1"/>
    </xf>
    <xf numFmtId="4" fontId="18" fillId="0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0" xfId="54" applyFont="1" applyFill="1" applyAlignment="1">
      <alignment vertical="center" wrapText="1"/>
    </xf>
    <xf numFmtId="180" fontId="8" fillId="0" borderId="0" xfId="54" applyNumberFormat="1" applyFont="1" applyFill="1" applyAlignment="1">
      <alignment vertical="center" wrapText="1"/>
    </xf>
    <xf numFmtId="180" fontId="8" fillId="0" borderId="0" xfId="54" applyNumberFormat="1" applyFont="1" applyFill="1" applyAlignment="1">
      <alignment horizontal="right" vertical="center" wrapText="1"/>
    </xf>
    <xf numFmtId="0" fontId="8" fillId="0" borderId="0" xfId="54" applyFont="1" applyFill="1" applyAlignment="1">
      <alignment horizontal="right" vertical="center" wrapText="1"/>
    </xf>
    <xf numFmtId="177" fontId="0" fillId="0" borderId="0" xfId="0" applyNumberFormat="1" applyFill="1">
      <alignment vertical="center"/>
    </xf>
    <xf numFmtId="0" fontId="20" fillId="0" borderId="0" xfId="54" applyFont="1" applyFill="1" applyAlignment="1">
      <alignment horizontal="center" vertical="center" wrapText="1"/>
    </xf>
    <xf numFmtId="180" fontId="20" fillId="0" borderId="0" xfId="54" applyNumberFormat="1" applyFont="1" applyFill="1" applyAlignment="1">
      <alignment horizontal="center" vertical="center" wrapText="1"/>
    </xf>
    <xf numFmtId="177" fontId="20" fillId="0" borderId="0" xfId="54" applyNumberFormat="1" applyFont="1" applyFill="1" applyAlignment="1">
      <alignment horizontal="center" vertical="center" wrapText="1"/>
    </xf>
    <xf numFmtId="0" fontId="5" fillId="0" borderId="1" xfId="54" applyFont="1" applyFill="1" applyBorder="1" applyAlignment="1">
      <alignment vertical="center" wrapText="1"/>
    </xf>
    <xf numFmtId="180" fontId="5" fillId="0" borderId="1" xfId="54" applyNumberFormat="1" applyFont="1" applyFill="1" applyBorder="1" applyAlignment="1">
      <alignment vertical="center" wrapText="1"/>
    </xf>
    <xf numFmtId="180" fontId="21" fillId="0" borderId="1" xfId="54" applyNumberFormat="1" applyFont="1" applyFill="1" applyBorder="1" applyAlignment="1">
      <alignment horizontal="center" vertical="center" wrapText="1"/>
    </xf>
    <xf numFmtId="176" fontId="21" fillId="0" borderId="1" xfId="54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1" xfId="54" applyFont="1" applyFill="1" applyBorder="1" applyAlignment="1">
      <alignment horizontal="center" vertical="center" wrapText="1"/>
    </xf>
    <xf numFmtId="180" fontId="11" fillId="0" borderId="11" xfId="54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77" fontId="22" fillId="0" borderId="11" xfId="0" applyNumberFormat="1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 wrapText="1"/>
    </xf>
    <xf numFmtId="180" fontId="11" fillId="0" borderId="3" xfId="54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0" fontId="11" fillId="0" borderId="2" xfId="54" applyFont="1" applyFill="1" applyBorder="1" applyAlignment="1">
      <alignment vertical="center" wrapText="1"/>
    </xf>
    <xf numFmtId="180" fontId="11" fillId="0" borderId="2" xfId="52" applyNumberFormat="1" applyFont="1" applyFill="1" applyBorder="1" applyAlignment="1">
      <alignment horizontal="right" vertical="center" wrapText="1"/>
    </xf>
    <xf numFmtId="177" fontId="11" fillId="0" borderId="2" xfId="54" applyNumberFormat="1" applyFont="1" applyFill="1" applyBorder="1" applyAlignment="1">
      <alignment horizontal="right" vertical="center" wrapText="1"/>
    </xf>
    <xf numFmtId="177" fontId="0" fillId="0" borderId="2" xfId="0" applyNumberFormat="1" applyFont="1" applyFill="1" applyBorder="1" applyAlignment="1">
      <alignment horizontal="right" vertical="center"/>
    </xf>
    <xf numFmtId="0" fontId="11" fillId="0" borderId="2" xfId="54" applyFont="1" applyFill="1" applyBorder="1" applyAlignment="1">
      <alignment horizontal="left" vertical="center" wrapText="1" indent="1"/>
    </xf>
    <xf numFmtId="180" fontId="5" fillId="0" borderId="2" xfId="54" applyNumberFormat="1" applyFont="1" applyFill="1" applyBorder="1" applyAlignment="1">
      <alignment horizontal="right" vertical="center" wrapText="1"/>
    </xf>
    <xf numFmtId="177" fontId="5" fillId="0" borderId="2" xfId="54" applyNumberFormat="1" applyFont="1" applyFill="1" applyBorder="1" applyAlignment="1">
      <alignment horizontal="right" vertical="center" wrapText="1"/>
    </xf>
    <xf numFmtId="180" fontId="11" fillId="0" borderId="2" xfId="54" applyNumberFormat="1" applyFont="1" applyFill="1" applyBorder="1" applyAlignment="1">
      <alignment horizontal="right" vertical="center" wrapText="1"/>
    </xf>
    <xf numFmtId="180" fontId="11" fillId="0" borderId="11" xfId="54" applyNumberFormat="1" applyFont="1" applyFill="1" applyBorder="1" applyAlignment="1">
      <alignment horizontal="right" vertical="center" wrapText="1"/>
    </xf>
    <xf numFmtId="0" fontId="5" fillId="0" borderId="2" xfId="54" applyFont="1" applyFill="1" applyBorder="1" applyAlignment="1">
      <alignment horizontal="left" vertical="center" wrapText="1" indent="2"/>
    </xf>
    <xf numFmtId="0" fontId="5" fillId="0" borderId="2" xfId="54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80" fontId="4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180" fontId="8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 applyProtection="1">
      <alignment horizontal="center" vertical="center" wrapText="1"/>
    </xf>
    <xf numFmtId="180" fontId="20" fillId="0" borderId="0" xfId="0" applyNumberFormat="1" applyFont="1" applyFill="1" applyAlignment="1" applyProtection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180" fontId="11" fillId="0" borderId="3" xfId="0" applyNumberFormat="1" applyFont="1" applyFill="1" applyBorder="1" applyAlignment="1" applyProtection="1">
      <alignment horizontal="right" vertical="center" wrapText="1"/>
    </xf>
    <xf numFmtId="181" fontId="0" fillId="0" borderId="0" xfId="0" applyNumberFormat="1" applyFill="1">
      <alignment vertical="center"/>
    </xf>
    <xf numFmtId="0" fontId="26" fillId="0" borderId="13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 applyProtection="1">
      <alignment vertical="center" wrapText="1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0" fontId="5" fillId="0" borderId="14" xfId="0" applyNumberFormat="1" applyFont="1" applyFill="1" applyBorder="1" applyAlignment="1" applyProtection="1">
      <alignment vertical="center" wrapText="1"/>
    </xf>
    <xf numFmtId="181" fontId="5" fillId="0" borderId="2" xfId="0" applyNumberFormat="1" applyFont="1" applyFill="1" applyBorder="1" applyAlignment="1">
      <alignment horizontal="right"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181" fontId="4" fillId="0" borderId="2" xfId="0" applyNumberFormat="1" applyFont="1" applyFill="1" applyBorder="1">
      <alignment vertical="center"/>
    </xf>
    <xf numFmtId="180" fontId="4" fillId="0" borderId="2" xfId="0" applyNumberFormat="1" applyFont="1" applyFill="1" applyBorder="1">
      <alignment vertical="center"/>
    </xf>
    <xf numFmtId="181" fontId="5" fillId="0" borderId="2" xfId="56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81" fontId="6" fillId="0" borderId="2" xfId="0" applyNumberFormat="1" applyFont="1" applyFill="1" applyBorder="1">
      <alignment vertical="center"/>
    </xf>
    <xf numFmtId="180" fontId="4" fillId="0" borderId="2" xfId="0" applyNumberFormat="1" applyFont="1" applyFill="1" applyBorder="1" applyAlignment="1">
      <alignment horizontal="right" vertical="center"/>
    </xf>
    <xf numFmtId="181" fontId="4" fillId="0" borderId="4" xfId="0" applyNumberFormat="1" applyFont="1" applyFill="1" applyBorder="1">
      <alignment vertical="center"/>
    </xf>
    <xf numFmtId="0" fontId="11" fillId="0" borderId="14" xfId="0" applyNumberFormat="1" applyFont="1" applyFill="1" applyBorder="1" applyAlignment="1" applyProtection="1">
      <alignment horizontal="left" vertical="center" wrapText="1" indent="1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181" fontId="5" fillId="0" borderId="2" xfId="0" applyNumberFormat="1" applyFont="1" applyFill="1" applyBorder="1">
      <alignment vertical="center"/>
    </xf>
    <xf numFmtId="180" fontId="5" fillId="0" borderId="2" xfId="0" applyNumberFormat="1" applyFont="1" applyFill="1" applyBorder="1" applyAlignment="1">
      <alignment vertical="center"/>
    </xf>
    <xf numFmtId="181" fontId="11" fillId="0" borderId="2" xfId="0" applyNumberFormat="1" applyFont="1" applyFill="1" applyBorder="1">
      <alignment vertical="center"/>
    </xf>
    <xf numFmtId="180" fontId="5" fillId="0" borderId="2" xfId="0" applyNumberFormat="1" applyFont="1" applyFill="1" applyBorder="1">
      <alignment vertical="center"/>
    </xf>
    <xf numFmtId="181" fontId="11" fillId="0" borderId="2" xfId="56" applyNumberFormat="1" applyFont="1" applyFill="1" applyBorder="1" applyAlignment="1">
      <alignment vertical="center"/>
    </xf>
    <xf numFmtId="180" fontId="11" fillId="0" borderId="2" xfId="0" applyNumberFormat="1" applyFont="1" applyFill="1" applyBorder="1">
      <alignment vertical="center"/>
    </xf>
    <xf numFmtId="0" fontId="26" fillId="0" borderId="3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80" fontId="11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80" fontId="5" fillId="0" borderId="2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81" fontId="11" fillId="0" borderId="2" xfId="0" applyNumberFormat="1" applyFont="1" applyFill="1" applyBorder="1" applyAlignment="1">
      <alignment horizontal="right" vertical="center"/>
    </xf>
    <xf numFmtId="180" fontId="0" fillId="0" borderId="0" xfId="0" applyNumberFormat="1" applyFill="1">
      <alignment vertical="center"/>
    </xf>
    <xf numFmtId="0" fontId="5" fillId="0" borderId="11" xfId="54" applyFont="1" applyFill="1" applyBorder="1" applyAlignment="1">
      <alignment horizontal="left" vertical="center" wrapText="1" indent="2"/>
    </xf>
    <xf numFmtId="180" fontId="5" fillId="0" borderId="11" xfId="54" applyNumberFormat="1" applyFont="1" applyFill="1" applyBorder="1" applyAlignment="1">
      <alignment horizontal="right" vertical="center" wrapText="1"/>
    </xf>
    <xf numFmtId="180" fontId="5" fillId="0" borderId="2" xfId="52" applyNumberFormat="1" applyFont="1" applyFill="1" applyBorder="1" applyAlignment="1">
      <alignment horizontal="right" vertical="center" wrapText="1"/>
    </xf>
    <xf numFmtId="0" fontId="19" fillId="0" borderId="0" xfId="0" applyNumberFormat="1" applyFont="1" applyFill="1" applyBorder="1" applyAlignment="1">
      <alignment wrapText="1"/>
    </xf>
    <xf numFmtId="182" fontId="8" fillId="0" borderId="0" xfId="1" applyNumberFormat="1" applyFont="1" applyFill="1" applyAlignment="1"/>
    <xf numFmtId="0" fontId="8" fillId="0" borderId="0" xfId="0" applyNumberFormat="1" applyFont="1" applyFill="1" applyBorder="1" applyAlignment="1"/>
    <xf numFmtId="0" fontId="20" fillId="0" borderId="0" xfId="0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83" fontId="29" fillId="0" borderId="2" xfId="0" applyNumberFormat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180" fontId="29" fillId="0" borderId="2" xfId="0" applyNumberFormat="1" applyFont="1" applyFill="1" applyBorder="1" applyAlignment="1">
      <alignment horizontal="center" vertical="center" wrapText="1"/>
    </xf>
    <xf numFmtId="178" fontId="29" fillId="0" borderId="2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184" fontId="29" fillId="0" borderId="2" xfId="0" applyNumberFormat="1" applyFont="1" applyFill="1" applyBorder="1" applyAlignment="1">
      <alignment vertical="center" wrapText="1"/>
    </xf>
    <xf numFmtId="180" fontId="29" fillId="0" borderId="2" xfId="0" applyNumberFormat="1" applyFont="1" applyFill="1" applyBorder="1" applyAlignment="1">
      <alignment wrapText="1"/>
    </xf>
    <xf numFmtId="178" fontId="29" fillId="0" borderId="2" xfId="0" applyNumberFormat="1" applyFont="1" applyFill="1" applyBorder="1" applyAlignment="1">
      <alignment wrapText="1"/>
    </xf>
    <xf numFmtId="177" fontId="30" fillId="0" borderId="2" xfId="0" applyNumberFormat="1" applyFont="1" applyFill="1" applyBorder="1">
      <alignment vertical="center"/>
    </xf>
    <xf numFmtId="0" fontId="29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184" fontId="28" fillId="0" borderId="2" xfId="0" applyNumberFormat="1" applyFont="1" applyFill="1" applyBorder="1" applyAlignment="1">
      <alignment vertical="center" wrapText="1"/>
    </xf>
    <xf numFmtId="180" fontId="28" fillId="0" borderId="2" xfId="0" applyNumberFormat="1" applyFont="1" applyFill="1" applyBorder="1" applyAlignment="1">
      <alignment vertical="center" wrapText="1"/>
    </xf>
    <xf numFmtId="180" fontId="28" fillId="0" borderId="2" xfId="0" applyNumberFormat="1" applyFont="1" applyFill="1" applyBorder="1" applyAlignment="1">
      <alignment wrapText="1"/>
    </xf>
    <xf numFmtId="178" fontId="28" fillId="0" borderId="2" xfId="0" applyNumberFormat="1" applyFont="1" applyFill="1" applyBorder="1" applyAlignment="1">
      <alignment wrapText="1"/>
    </xf>
    <xf numFmtId="177" fontId="31" fillId="0" borderId="2" xfId="0" applyNumberFormat="1" applyFont="1" applyFill="1" applyBorder="1">
      <alignment vertical="center"/>
    </xf>
    <xf numFmtId="182" fontId="8" fillId="0" borderId="2" xfId="1" applyNumberFormat="1" applyFont="1" applyFill="1" applyBorder="1" applyAlignment="1">
      <alignment vertical="center" wrapText="1"/>
    </xf>
    <xf numFmtId="177" fontId="0" fillId="0" borderId="2" xfId="0" applyNumberFormat="1" applyFill="1" applyBorder="1">
      <alignment vertical="center"/>
    </xf>
    <xf numFmtId="0" fontId="32" fillId="0" borderId="2" xfId="0" applyFont="1" applyFill="1" applyBorder="1" applyAlignment="1">
      <alignment vertical="center" wrapText="1"/>
    </xf>
    <xf numFmtId="49" fontId="28" fillId="0" borderId="2" xfId="0" applyNumberFormat="1" applyFont="1" applyFill="1" applyBorder="1" applyAlignment="1">
      <alignment vertical="center" wrapText="1"/>
    </xf>
    <xf numFmtId="49" fontId="32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Border="1" applyAlignment="1"/>
    <xf numFmtId="0" fontId="33" fillId="0" borderId="0" xfId="0" applyFont="1" applyFill="1" applyBorder="1" applyAlignment="1"/>
    <xf numFmtId="0" fontId="35" fillId="0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left"/>
    </xf>
    <xf numFmtId="0" fontId="35" fillId="0" borderId="0" xfId="57" applyFont="1" applyAlignment="1">
      <alignment horizontal="left"/>
    </xf>
    <xf numFmtId="0" fontId="35" fillId="0" borderId="0" xfId="57" applyFont="1" applyAlignment="1"/>
    <xf numFmtId="0" fontId="0" fillId="0" borderId="0" xfId="0" applyFont="1">
      <alignment vertical="center"/>
    </xf>
    <xf numFmtId="0" fontId="35" fillId="0" borderId="0" xfId="0" applyFont="1" applyFill="1" applyAlignment="1">
      <alignment horizontal="center"/>
    </xf>
    <xf numFmtId="31" fontId="35" fillId="0" borderId="0" xfId="0" applyNumberFormat="1" applyFont="1" applyFill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金" xfId="49"/>
    <cellStyle name="常规_其他" xfId="50"/>
    <cellStyle name="千位分隔_支出项目录入表" xfId="51"/>
    <cellStyle name="千位分隔 6" xfId="52"/>
    <cellStyle name="常规_Sheet2" xfId="53"/>
    <cellStyle name="常规 2 2" xfId="54"/>
    <cellStyle name="常规 2" xfId="55"/>
    <cellStyle name="常规_Sheet1" xfId="56"/>
    <cellStyle name="样式 1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</xdr:row>
      <xdr:rowOff>0</xdr:rowOff>
    </xdr:from>
    <xdr:to>
      <xdr:col>0</xdr:col>
      <xdr:colOff>9525</xdr:colOff>
      <xdr:row>4</xdr:row>
      <xdr:rowOff>381000</xdr:rowOff>
    </xdr:to>
    <xdr:cxnSp>
      <xdr:nvCxnSpPr>
        <xdr:cNvPr id="2" name="直接连接符 2"/>
        <xdr:cNvCxnSpPr/>
      </xdr:nvCxnSpPr>
      <xdr:spPr>
        <a:xfrm>
          <a:off x="9525" y="917575"/>
          <a:ext cx="0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3" name="Line 1"/>
        <xdr:cNvSpPr/>
      </xdr:nvSpPr>
      <xdr:spPr>
        <a:xfrm>
          <a:off x="6350" y="9251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4" name="Line 3"/>
        <xdr:cNvSpPr/>
      </xdr:nvSpPr>
      <xdr:spPr>
        <a:xfrm>
          <a:off x="6350" y="9251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5" name="Line 1"/>
        <xdr:cNvSpPr/>
      </xdr:nvSpPr>
      <xdr:spPr>
        <a:xfrm>
          <a:off x="6350" y="9251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6350</xdr:colOff>
      <xdr:row>3</xdr:row>
      <xdr:rowOff>7620</xdr:rowOff>
    </xdr:from>
    <xdr:to>
      <xdr:col>0</xdr:col>
      <xdr:colOff>6350</xdr:colOff>
      <xdr:row>5</xdr:row>
      <xdr:rowOff>0</xdr:rowOff>
    </xdr:to>
    <xdr:sp>
      <xdr:nvSpPr>
        <xdr:cNvPr id="6" name="Line 3"/>
        <xdr:cNvSpPr/>
      </xdr:nvSpPr>
      <xdr:spPr>
        <a:xfrm>
          <a:off x="6350" y="925195"/>
          <a:ext cx="0" cy="506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1" sqref="A11:N11"/>
    </sheetView>
  </sheetViews>
  <sheetFormatPr defaultColWidth="9" defaultRowHeight="13.5"/>
  <sheetData>
    <row r="1" spans="1:2">
      <c r="A1" s="190"/>
      <c r="B1" s="190"/>
    </row>
    <row r="2" ht="36.75" spans="1:13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ht="36.75" spans="1:13">
      <c r="A3" s="191" t="s">
        <v>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ht="36.75" spans="1:2">
      <c r="A4" s="192"/>
      <c r="B4" s="193"/>
    </row>
    <row r="5" ht="28" customHeight="1" spans="1:14">
      <c r="A5" s="194" t="s">
        <v>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ht="28" customHeight="1" spans="1:14">
      <c r="A6" s="195" t="s">
        <v>3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ht="28" customHeight="1" spans="1:14">
      <c r="A7" s="195" t="s">
        <v>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</row>
    <row r="8" ht="28" customHeight="1" spans="1:14">
      <c r="A8" s="195" t="s">
        <v>5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ht="28" customHeight="1" spans="1:14">
      <c r="A9" s="195" t="s">
        <v>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ht="28" customHeight="1" spans="1:14">
      <c r="A10" s="196" t="s">
        <v>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</row>
    <row r="11" ht="28" customHeight="1" spans="1:14">
      <c r="A11" s="196" t="s">
        <v>8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ht="22.5" spans="1:14">
      <c r="A12" s="197"/>
      <c r="B12" s="197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</row>
    <row r="13" ht="22.5" spans="1:14">
      <c r="A13" s="197"/>
      <c r="B13" s="197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</row>
    <row r="14" ht="25" customHeight="1" spans="1:14">
      <c r="A14" s="199" t="s">
        <v>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8"/>
    </row>
    <row r="15" ht="25" customHeight="1" spans="1:14">
      <c r="A15" s="200">
        <v>45250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198"/>
    </row>
  </sheetData>
  <mergeCells count="11">
    <mergeCell ref="A2:M2"/>
    <mergeCell ref="A3:M3"/>
    <mergeCell ref="A5:N5"/>
    <mergeCell ref="A6:N6"/>
    <mergeCell ref="A7:N7"/>
    <mergeCell ref="A8:N8"/>
    <mergeCell ref="A9:N9"/>
    <mergeCell ref="A10:N10"/>
    <mergeCell ref="A11:N11"/>
    <mergeCell ref="A14:M14"/>
    <mergeCell ref="A15:M15"/>
  </mergeCells>
  <printOptions horizontalCentered="1"/>
  <pageMargins left="0.751388888888889" right="0.751388888888889" top="1" bottom="1" header="0.5" footer="0.5"/>
  <pageSetup paperSize="9" firstPageNumber="12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A2" sqref="A2:G2"/>
    </sheetView>
  </sheetViews>
  <sheetFormatPr defaultColWidth="9" defaultRowHeight="13.5" outlineLevelCol="6"/>
  <cols>
    <col min="1" max="1" width="43.875" style="1" customWidth="1"/>
    <col min="2" max="2" width="14" style="1" customWidth="1"/>
    <col min="3" max="3" width="13.5" style="1" customWidth="1"/>
    <col min="4" max="4" width="14.1333333333333" style="1" customWidth="1"/>
    <col min="5" max="5" width="11.25" style="1" customWidth="1"/>
    <col min="6" max="6" width="18.25" style="1" customWidth="1"/>
    <col min="7" max="7" width="11.6333333333333" style="1" customWidth="1"/>
    <col min="8" max="16384" width="9" style="1"/>
  </cols>
  <sheetData>
    <row r="1" ht="20.25" spans="1:6">
      <c r="A1" s="161" t="s">
        <v>10</v>
      </c>
      <c r="B1" s="162"/>
      <c r="C1" s="162"/>
      <c r="D1" s="163"/>
      <c r="E1" s="163"/>
      <c r="F1" s="163"/>
    </row>
    <row r="2" ht="27" spans="1:7">
      <c r="A2" s="164" t="s">
        <v>11</v>
      </c>
      <c r="B2" s="164"/>
      <c r="C2" s="164"/>
      <c r="D2" s="164"/>
      <c r="E2" s="164"/>
      <c r="F2" s="164"/>
      <c r="G2" s="164"/>
    </row>
    <row r="3" ht="25" customHeight="1" spans="1:7">
      <c r="A3" s="165" t="s">
        <v>12</v>
      </c>
      <c r="B3" s="166"/>
      <c r="C3" s="166"/>
      <c r="D3" s="167" t="s">
        <v>13</v>
      </c>
      <c r="E3" s="167"/>
      <c r="F3" s="167"/>
      <c r="G3" s="85" t="s">
        <v>14</v>
      </c>
    </row>
    <row r="4" spans="1:7">
      <c r="A4" s="168" t="s">
        <v>15</v>
      </c>
      <c r="B4" s="168" t="s">
        <v>16</v>
      </c>
      <c r="C4" s="169" t="s">
        <v>17</v>
      </c>
      <c r="D4" s="168" t="s">
        <v>18</v>
      </c>
      <c r="E4" s="168"/>
      <c r="F4" s="168"/>
      <c r="G4" s="170" t="s">
        <v>19</v>
      </c>
    </row>
    <row r="5" ht="27" spans="1:7">
      <c r="A5" s="168" t="s">
        <v>20</v>
      </c>
      <c r="B5" s="168"/>
      <c r="C5" s="169"/>
      <c r="D5" s="169" t="s">
        <v>21</v>
      </c>
      <c r="E5" s="171" t="s">
        <v>22</v>
      </c>
      <c r="F5" s="172" t="s">
        <v>23</v>
      </c>
      <c r="G5" s="173"/>
    </row>
    <row r="6" ht="16" customHeight="1" spans="1:7">
      <c r="A6" s="168" t="s">
        <v>24</v>
      </c>
      <c r="B6" s="174">
        <f>SUM(B7,B15,B23)</f>
        <v>44232</v>
      </c>
      <c r="C6" s="174">
        <f>SUM(C7,C15,C23)</f>
        <v>47515</v>
      </c>
      <c r="D6" s="174">
        <f>SUM(D7,D15,D23)</f>
        <v>45252</v>
      </c>
      <c r="E6" s="175">
        <f t="shared" ref="E6:E59" si="0">D6-B6</f>
        <v>1020</v>
      </c>
      <c r="F6" s="176">
        <f t="shared" ref="F6:F59" si="1">E6/B6*100</f>
        <v>2.30602278893109</v>
      </c>
      <c r="G6" s="177">
        <f>(D6/C6)*100</f>
        <v>95.2372934862675</v>
      </c>
    </row>
    <row r="7" ht="16" customHeight="1" spans="1:7">
      <c r="A7" s="178" t="s">
        <v>25</v>
      </c>
      <c r="B7" s="174">
        <f>SUM(B8:B14)</f>
        <v>16753</v>
      </c>
      <c r="C7" s="174">
        <f>SUM(C8:C14)</f>
        <v>15250</v>
      </c>
      <c r="D7" s="174">
        <f>SUM(D8:D14)</f>
        <v>14524</v>
      </c>
      <c r="E7" s="175">
        <f t="shared" si="0"/>
        <v>-2229</v>
      </c>
      <c r="F7" s="176">
        <f t="shared" si="1"/>
        <v>-13.3050796872202</v>
      </c>
      <c r="G7" s="177">
        <f t="shared" ref="G7:G38" si="2">(D7/C7)*100</f>
        <v>95.2393442622951</v>
      </c>
    </row>
    <row r="8" ht="16" customHeight="1" spans="1:7">
      <c r="A8" s="179" t="s">
        <v>26</v>
      </c>
      <c r="B8" s="180">
        <v>11626</v>
      </c>
      <c r="C8" s="181">
        <f>11450</f>
        <v>11450</v>
      </c>
      <c r="D8" s="181">
        <v>10905</v>
      </c>
      <c r="E8" s="182">
        <f t="shared" si="0"/>
        <v>-721</v>
      </c>
      <c r="F8" s="183">
        <f t="shared" si="1"/>
        <v>-6.20161706519869</v>
      </c>
      <c r="G8" s="184">
        <f t="shared" si="2"/>
        <v>95.2401746724891</v>
      </c>
    </row>
    <row r="9" ht="16" customHeight="1" spans="1:7">
      <c r="A9" s="179" t="s">
        <v>27</v>
      </c>
      <c r="B9" s="180">
        <v>7</v>
      </c>
      <c r="C9" s="181">
        <v>8</v>
      </c>
      <c r="D9" s="181">
        <v>8</v>
      </c>
      <c r="E9" s="182">
        <f t="shared" si="0"/>
        <v>1</v>
      </c>
      <c r="F9" s="183">
        <f t="shared" si="1"/>
        <v>14.2857142857143</v>
      </c>
      <c r="G9" s="184">
        <f t="shared" si="2"/>
        <v>100</v>
      </c>
    </row>
    <row r="10" ht="16" customHeight="1" spans="1:7">
      <c r="A10" s="179" t="s">
        <v>28</v>
      </c>
      <c r="B10" s="180">
        <v>3594</v>
      </c>
      <c r="C10" s="181">
        <v>2138</v>
      </c>
      <c r="D10" s="181">
        <v>2036</v>
      </c>
      <c r="E10" s="182">
        <f t="shared" si="0"/>
        <v>-1558</v>
      </c>
      <c r="F10" s="183">
        <f t="shared" si="1"/>
        <v>-43.3500278241514</v>
      </c>
      <c r="G10" s="184">
        <f t="shared" si="2"/>
        <v>95.2291861552853</v>
      </c>
    </row>
    <row r="11" ht="16" customHeight="1" spans="1:7">
      <c r="A11" s="179" t="s">
        <v>29</v>
      </c>
      <c r="B11" s="180">
        <v>1526</v>
      </c>
      <c r="C11" s="181">
        <f>1654</f>
        <v>1654</v>
      </c>
      <c r="D11" s="181">
        <v>1575</v>
      </c>
      <c r="E11" s="182">
        <f t="shared" si="0"/>
        <v>49</v>
      </c>
      <c r="F11" s="183">
        <f t="shared" si="1"/>
        <v>3.21100917431193</v>
      </c>
      <c r="G11" s="184">
        <f t="shared" si="2"/>
        <v>95.223700120919</v>
      </c>
    </row>
    <row r="12" ht="16" customHeight="1" spans="1:7">
      <c r="A12" s="179" t="s">
        <v>30</v>
      </c>
      <c r="B12" s="180"/>
      <c r="C12" s="181"/>
      <c r="D12" s="180"/>
      <c r="E12" s="182">
        <f t="shared" si="0"/>
        <v>0</v>
      </c>
      <c r="F12" s="183" t="e">
        <f t="shared" si="1"/>
        <v>#DIV/0!</v>
      </c>
      <c r="G12" s="184" t="e">
        <f t="shared" si="2"/>
        <v>#DIV/0!</v>
      </c>
    </row>
    <row r="13" ht="16" customHeight="1" spans="1:7">
      <c r="A13" s="179" t="s">
        <v>31</v>
      </c>
      <c r="B13" s="180"/>
      <c r="C13" s="181"/>
      <c r="D13" s="180"/>
      <c r="E13" s="182">
        <f t="shared" si="0"/>
        <v>0</v>
      </c>
      <c r="F13" s="183" t="e">
        <f t="shared" si="1"/>
        <v>#DIV/0!</v>
      </c>
      <c r="G13" s="184" t="e">
        <f t="shared" si="2"/>
        <v>#DIV/0!</v>
      </c>
    </row>
    <row r="14" ht="16" customHeight="1" spans="1:7">
      <c r="A14" s="179" t="s">
        <v>32</v>
      </c>
      <c r="B14" s="180"/>
      <c r="C14" s="181"/>
      <c r="D14" s="180"/>
      <c r="E14" s="182">
        <f t="shared" si="0"/>
        <v>0</v>
      </c>
      <c r="F14" s="183" t="e">
        <f t="shared" si="1"/>
        <v>#DIV/0!</v>
      </c>
      <c r="G14" s="184" t="e">
        <f t="shared" si="2"/>
        <v>#DIV/0!</v>
      </c>
    </row>
    <row r="15" ht="16" customHeight="1" spans="1:7">
      <c r="A15" s="178" t="s">
        <v>33</v>
      </c>
      <c r="B15" s="174">
        <f>SUM(B16:B22)</f>
        <v>5505</v>
      </c>
      <c r="C15" s="174">
        <f>SUM(C16:C22)</f>
        <v>4809</v>
      </c>
      <c r="D15" s="174">
        <f>SUM(D16:D22)</f>
        <v>4580</v>
      </c>
      <c r="E15" s="175">
        <f t="shared" si="0"/>
        <v>-925</v>
      </c>
      <c r="F15" s="176">
        <f t="shared" si="1"/>
        <v>-16.802906448683</v>
      </c>
      <c r="G15" s="177">
        <f t="shared" si="2"/>
        <v>95.2380952380952</v>
      </c>
    </row>
    <row r="16" ht="16" customHeight="1" spans="1:7">
      <c r="A16" s="179" t="s">
        <v>34</v>
      </c>
      <c r="B16" s="180">
        <v>4522</v>
      </c>
      <c r="C16" s="181">
        <f>4039</f>
        <v>4039</v>
      </c>
      <c r="D16" s="181">
        <v>3847</v>
      </c>
      <c r="E16" s="182">
        <f t="shared" si="0"/>
        <v>-675</v>
      </c>
      <c r="F16" s="183">
        <f t="shared" si="1"/>
        <v>-14.9270234409553</v>
      </c>
      <c r="G16" s="184">
        <f t="shared" si="2"/>
        <v>95.2463481059668</v>
      </c>
    </row>
    <row r="17" ht="16" customHeight="1" spans="1:7">
      <c r="A17" s="179" t="s">
        <v>35</v>
      </c>
      <c r="B17" s="180"/>
      <c r="C17" s="181"/>
      <c r="D17" s="181"/>
      <c r="E17" s="182">
        <f t="shared" si="0"/>
        <v>0</v>
      </c>
      <c r="F17" s="183" t="e">
        <f t="shared" si="1"/>
        <v>#DIV/0!</v>
      </c>
      <c r="G17" s="184" t="e">
        <f t="shared" si="2"/>
        <v>#DIV/0!</v>
      </c>
    </row>
    <row r="18" ht="16" customHeight="1" spans="1:7">
      <c r="A18" s="179" t="s">
        <v>36</v>
      </c>
      <c r="B18" s="180">
        <v>597</v>
      </c>
      <c r="C18" s="181">
        <v>353</v>
      </c>
      <c r="D18" s="181">
        <v>336</v>
      </c>
      <c r="E18" s="182">
        <f t="shared" si="0"/>
        <v>-261</v>
      </c>
      <c r="F18" s="183">
        <f t="shared" si="1"/>
        <v>-43.7185929648241</v>
      </c>
      <c r="G18" s="184">
        <f t="shared" si="2"/>
        <v>95.1841359773371</v>
      </c>
    </row>
    <row r="19" ht="16" customHeight="1" spans="1:7">
      <c r="A19" s="179" t="s">
        <v>37</v>
      </c>
      <c r="B19" s="180">
        <v>381</v>
      </c>
      <c r="C19" s="181">
        <f>414</f>
        <v>414</v>
      </c>
      <c r="D19" s="181">
        <v>394</v>
      </c>
      <c r="E19" s="182">
        <f t="shared" si="0"/>
        <v>13</v>
      </c>
      <c r="F19" s="183">
        <f t="shared" si="1"/>
        <v>3.41207349081365</v>
      </c>
      <c r="G19" s="184">
        <f t="shared" si="2"/>
        <v>95.1690821256039</v>
      </c>
    </row>
    <row r="20" ht="16" customHeight="1" spans="1:7">
      <c r="A20" s="179" t="s">
        <v>38</v>
      </c>
      <c r="B20" s="180"/>
      <c r="C20" s="181"/>
      <c r="D20" s="181"/>
      <c r="E20" s="182">
        <f t="shared" si="0"/>
        <v>0</v>
      </c>
      <c r="F20" s="183" t="e">
        <f t="shared" si="1"/>
        <v>#DIV/0!</v>
      </c>
      <c r="G20" s="184" t="e">
        <f t="shared" si="2"/>
        <v>#DIV/0!</v>
      </c>
    </row>
    <row r="21" ht="16" customHeight="1" spans="1:7">
      <c r="A21" s="179" t="s">
        <v>39</v>
      </c>
      <c r="B21" s="180">
        <v>5</v>
      </c>
      <c r="C21" s="181">
        <v>3</v>
      </c>
      <c r="D21" s="181">
        <v>3</v>
      </c>
      <c r="E21" s="182">
        <f t="shared" si="0"/>
        <v>-2</v>
      </c>
      <c r="F21" s="183">
        <f t="shared" si="1"/>
        <v>-40</v>
      </c>
      <c r="G21" s="184">
        <f t="shared" si="2"/>
        <v>100</v>
      </c>
    </row>
    <row r="22" ht="16" customHeight="1" spans="1:7">
      <c r="A22" s="179" t="s">
        <v>32</v>
      </c>
      <c r="B22" s="180"/>
      <c r="C22" s="181"/>
      <c r="D22" s="180"/>
      <c r="E22" s="182">
        <f t="shared" si="0"/>
        <v>0</v>
      </c>
      <c r="F22" s="183" t="e">
        <f t="shared" si="1"/>
        <v>#DIV/0!</v>
      </c>
      <c r="G22" s="184" t="e">
        <f t="shared" si="2"/>
        <v>#DIV/0!</v>
      </c>
    </row>
    <row r="23" ht="16" customHeight="1" spans="1:7">
      <c r="A23" s="178" t="s">
        <v>40</v>
      </c>
      <c r="B23" s="174">
        <f>SUM(B24:B27,B28:B43,B57:B59)</f>
        <v>21974</v>
      </c>
      <c r="C23" s="174">
        <f>SUM(C24:C27,C28:C43,C57:C59)</f>
        <v>27456</v>
      </c>
      <c r="D23" s="174">
        <f>SUM(D24:D27,D28:D43,D57:D59)</f>
        <v>26148</v>
      </c>
      <c r="E23" s="175">
        <f t="shared" si="0"/>
        <v>4174</v>
      </c>
      <c r="F23" s="176">
        <v>18.99</v>
      </c>
      <c r="G23" s="177">
        <f t="shared" si="2"/>
        <v>95.236013986014</v>
      </c>
    </row>
    <row r="24" ht="16" customHeight="1" spans="1:7">
      <c r="A24" s="179" t="s">
        <v>41</v>
      </c>
      <c r="B24" s="180">
        <v>7104</v>
      </c>
      <c r="C24" s="181">
        <v>7410</v>
      </c>
      <c r="D24" s="181">
        <v>7057</v>
      </c>
      <c r="E24" s="182">
        <f t="shared" si="0"/>
        <v>-47</v>
      </c>
      <c r="F24" s="183">
        <f t="shared" si="1"/>
        <v>-0.661599099099099</v>
      </c>
      <c r="G24" s="184">
        <f t="shared" si="2"/>
        <v>95.2361673414305</v>
      </c>
    </row>
    <row r="25" ht="16" customHeight="1" spans="1:7">
      <c r="A25" s="179" t="s">
        <v>42</v>
      </c>
      <c r="B25" s="180"/>
      <c r="C25" s="181"/>
      <c r="D25" s="181"/>
      <c r="E25" s="182">
        <f t="shared" si="0"/>
        <v>0</v>
      </c>
      <c r="F25" s="183" t="e">
        <f t="shared" si="1"/>
        <v>#DIV/0!</v>
      </c>
      <c r="G25" s="184" t="e">
        <f t="shared" si="2"/>
        <v>#DIV/0!</v>
      </c>
    </row>
    <row r="26" ht="16" customHeight="1" spans="1:7">
      <c r="A26" s="179" t="s">
        <v>43</v>
      </c>
      <c r="B26" s="180"/>
      <c r="C26" s="181"/>
      <c r="D26" s="181"/>
      <c r="E26" s="182">
        <f t="shared" si="0"/>
        <v>0</v>
      </c>
      <c r="F26" s="183" t="e">
        <f t="shared" si="1"/>
        <v>#DIV/0!</v>
      </c>
      <c r="G26" s="184" t="e">
        <f t="shared" si="2"/>
        <v>#DIV/0!</v>
      </c>
    </row>
    <row r="27" ht="16" customHeight="1" spans="1:7">
      <c r="A27" s="179" t="s">
        <v>44</v>
      </c>
      <c r="B27" s="180">
        <v>1788</v>
      </c>
      <c r="C27" s="181">
        <v>1057</v>
      </c>
      <c r="D27" s="181">
        <v>1007</v>
      </c>
      <c r="E27" s="182">
        <f t="shared" si="0"/>
        <v>-781</v>
      </c>
      <c r="F27" s="183">
        <f t="shared" si="1"/>
        <v>-43.6800894854586</v>
      </c>
      <c r="G27" s="184">
        <f t="shared" si="2"/>
        <v>95.2696310312204</v>
      </c>
    </row>
    <row r="28" ht="16" customHeight="1" spans="1:7">
      <c r="A28" s="179" t="s">
        <v>45</v>
      </c>
      <c r="B28" s="180">
        <v>636</v>
      </c>
      <c r="C28" s="181">
        <v>690</v>
      </c>
      <c r="D28" s="181">
        <v>657</v>
      </c>
      <c r="E28" s="182">
        <f t="shared" si="0"/>
        <v>21</v>
      </c>
      <c r="F28" s="183">
        <f t="shared" si="1"/>
        <v>3.30188679245283</v>
      </c>
      <c r="G28" s="184">
        <f t="shared" si="2"/>
        <v>95.2173913043478</v>
      </c>
    </row>
    <row r="29" ht="16" customHeight="1" spans="1:7">
      <c r="A29" s="179" t="s">
        <v>46</v>
      </c>
      <c r="B29" s="180">
        <v>1405</v>
      </c>
      <c r="C29" s="185">
        <v>1343</v>
      </c>
      <c r="D29" s="185">
        <v>1279</v>
      </c>
      <c r="E29" s="182">
        <f t="shared" si="0"/>
        <v>-126</v>
      </c>
      <c r="F29" s="183">
        <f t="shared" si="1"/>
        <v>-8.96797153024911</v>
      </c>
      <c r="G29" s="184">
        <f t="shared" si="2"/>
        <v>95.2345495160089</v>
      </c>
    </row>
    <row r="30" ht="16" customHeight="1" spans="1:7">
      <c r="A30" s="179" t="s">
        <v>47</v>
      </c>
      <c r="B30" s="180">
        <v>1008</v>
      </c>
      <c r="C30" s="185">
        <v>1061</v>
      </c>
      <c r="D30" s="185">
        <v>1010</v>
      </c>
      <c r="E30" s="182">
        <f t="shared" si="0"/>
        <v>2</v>
      </c>
      <c r="F30" s="183">
        <f t="shared" si="1"/>
        <v>0.198412698412698</v>
      </c>
      <c r="G30" s="184">
        <f t="shared" si="2"/>
        <v>95.1932139491046</v>
      </c>
    </row>
    <row r="31" ht="16" customHeight="1" spans="1:7">
      <c r="A31" s="179" t="s">
        <v>48</v>
      </c>
      <c r="B31" s="180">
        <v>616</v>
      </c>
      <c r="C31" s="185">
        <v>565</v>
      </c>
      <c r="D31" s="185">
        <v>538</v>
      </c>
      <c r="E31" s="182">
        <f t="shared" si="0"/>
        <v>-78</v>
      </c>
      <c r="F31" s="183">
        <f t="shared" si="1"/>
        <v>-12.6623376623377</v>
      </c>
      <c r="G31" s="184">
        <f t="shared" si="2"/>
        <v>95.2212389380531</v>
      </c>
    </row>
    <row r="32" ht="16" customHeight="1" spans="1:7">
      <c r="A32" s="179" t="s">
        <v>49</v>
      </c>
      <c r="B32" s="180">
        <v>409</v>
      </c>
      <c r="C32" s="185">
        <v>248</v>
      </c>
      <c r="D32" s="185">
        <v>236</v>
      </c>
      <c r="E32" s="182">
        <f t="shared" si="0"/>
        <v>-173</v>
      </c>
      <c r="F32" s="183">
        <f t="shared" si="1"/>
        <v>-42.2982885085575</v>
      </c>
      <c r="G32" s="186">
        <f t="shared" si="2"/>
        <v>95.1612903225807</v>
      </c>
    </row>
    <row r="33" ht="16" customHeight="1" spans="1:7">
      <c r="A33" s="179" t="s">
        <v>50</v>
      </c>
      <c r="B33" s="180">
        <v>155</v>
      </c>
      <c r="C33" s="185">
        <v>198</v>
      </c>
      <c r="D33" s="185">
        <v>189</v>
      </c>
      <c r="E33" s="182">
        <f t="shared" si="0"/>
        <v>34</v>
      </c>
      <c r="F33" s="183">
        <f t="shared" si="1"/>
        <v>21.9354838709677</v>
      </c>
      <c r="G33" s="186">
        <f t="shared" si="2"/>
        <v>95.4545454545455</v>
      </c>
    </row>
    <row r="34" ht="16" customHeight="1" spans="1:7">
      <c r="A34" s="179" t="s">
        <v>51</v>
      </c>
      <c r="B34" s="180">
        <v>338</v>
      </c>
      <c r="C34" s="185">
        <v>149</v>
      </c>
      <c r="D34" s="185">
        <v>142</v>
      </c>
      <c r="E34" s="182">
        <f t="shared" si="0"/>
        <v>-196</v>
      </c>
      <c r="F34" s="183">
        <f t="shared" si="1"/>
        <v>-57.9881656804734</v>
      </c>
      <c r="G34" s="186">
        <f t="shared" si="2"/>
        <v>95.3020134228188</v>
      </c>
    </row>
    <row r="35" ht="16" customHeight="1" spans="1:7">
      <c r="A35" s="179" t="s">
        <v>52</v>
      </c>
      <c r="B35" s="180">
        <v>450</v>
      </c>
      <c r="C35" s="185">
        <v>508</v>
      </c>
      <c r="D35" s="185">
        <v>484</v>
      </c>
      <c r="E35" s="182">
        <f t="shared" si="0"/>
        <v>34</v>
      </c>
      <c r="F35" s="183">
        <f t="shared" si="1"/>
        <v>7.55555555555556</v>
      </c>
      <c r="G35" s="186">
        <f t="shared" si="2"/>
        <v>95.2755905511811</v>
      </c>
    </row>
    <row r="36" ht="16" customHeight="1" spans="1:7">
      <c r="A36" s="179" t="s">
        <v>53</v>
      </c>
      <c r="B36" s="180">
        <v>129</v>
      </c>
      <c r="C36" s="185">
        <v>147</v>
      </c>
      <c r="D36" s="185">
        <v>140</v>
      </c>
      <c r="E36" s="182">
        <f t="shared" si="0"/>
        <v>11</v>
      </c>
      <c r="F36" s="183">
        <f t="shared" si="1"/>
        <v>8.52713178294574</v>
      </c>
      <c r="G36" s="186">
        <f t="shared" si="2"/>
        <v>95.2380952380952</v>
      </c>
    </row>
    <row r="37" ht="16" customHeight="1" spans="1:7">
      <c r="A37" s="179" t="s">
        <v>54</v>
      </c>
      <c r="B37" s="180">
        <v>12</v>
      </c>
      <c r="C37" s="185">
        <v>7</v>
      </c>
      <c r="D37" s="185">
        <v>7</v>
      </c>
      <c r="E37" s="182">
        <f t="shared" si="0"/>
        <v>-5</v>
      </c>
      <c r="F37" s="183">
        <f t="shared" si="1"/>
        <v>-41.6666666666667</v>
      </c>
      <c r="G37" s="186">
        <f t="shared" si="2"/>
        <v>100</v>
      </c>
    </row>
    <row r="38" ht="16" customHeight="1" spans="1:7">
      <c r="A38" s="179" t="s">
        <v>55</v>
      </c>
      <c r="B38" s="180">
        <v>843</v>
      </c>
      <c r="C38" s="180">
        <v>1500</v>
      </c>
      <c r="D38" s="180">
        <v>460</v>
      </c>
      <c r="E38" s="182">
        <f t="shared" si="0"/>
        <v>-383</v>
      </c>
      <c r="F38" s="183">
        <f t="shared" si="1"/>
        <v>-45.4329774614472</v>
      </c>
      <c r="G38" s="186">
        <f t="shared" si="2"/>
        <v>30.6666666666667</v>
      </c>
    </row>
    <row r="39" ht="16" customHeight="1" spans="1:7">
      <c r="A39" s="179" t="s">
        <v>56</v>
      </c>
      <c r="B39" s="180">
        <v>2593</v>
      </c>
      <c r="C39" s="180">
        <v>3169</v>
      </c>
      <c r="D39" s="180">
        <v>3019</v>
      </c>
      <c r="E39" s="182">
        <f t="shared" si="0"/>
        <v>426</v>
      </c>
      <c r="F39" s="183">
        <f t="shared" si="1"/>
        <v>16.4288468954879</v>
      </c>
      <c r="G39" s="186">
        <f t="shared" ref="G39:G59" si="3">(D39/C39)*100</f>
        <v>95.2666456295361</v>
      </c>
    </row>
    <row r="40" ht="16" customHeight="1" spans="1:7">
      <c r="A40" s="179" t="s">
        <v>57</v>
      </c>
      <c r="B40" s="180">
        <v>909</v>
      </c>
      <c r="C40" s="181">
        <v>1597</v>
      </c>
      <c r="D40" s="181">
        <v>1521</v>
      </c>
      <c r="E40" s="182">
        <f t="shared" si="0"/>
        <v>612</v>
      </c>
      <c r="F40" s="183">
        <f t="shared" si="1"/>
        <v>67.3267326732673</v>
      </c>
      <c r="G40" s="186">
        <f t="shared" si="3"/>
        <v>95.2410770194114</v>
      </c>
    </row>
    <row r="41" ht="16" customHeight="1" spans="1:7">
      <c r="A41" s="179" t="s">
        <v>58</v>
      </c>
      <c r="B41" s="180">
        <v>1248</v>
      </c>
      <c r="C41" s="181">
        <v>2500</v>
      </c>
      <c r="D41" s="181">
        <v>5384</v>
      </c>
      <c r="E41" s="182">
        <f t="shared" si="0"/>
        <v>4136</v>
      </c>
      <c r="F41" s="183">
        <f t="shared" si="1"/>
        <v>331.410256410256</v>
      </c>
      <c r="G41" s="186">
        <f t="shared" si="3"/>
        <v>215.36</v>
      </c>
    </row>
    <row r="42" ht="16" customHeight="1" spans="1:7">
      <c r="A42" s="179" t="s">
        <v>59</v>
      </c>
      <c r="B42" s="180"/>
      <c r="C42" s="181"/>
      <c r="D42" s="181"/>
      <c r="E42" s="182">
        <f t="shared" si="0"/>
        <v>0</v>
      </c>
      <c r="F42" s="183" t="e">
        <f t="shared" si="1"/>
        <v>#DIV/0!</v>
      </c>
      <c r="G42" s="186" t="e">
        <f t="shared" si="3"/>
        <v>#DIV/0!</v>
      </c>
    </row>
    <row r="43" ht="16" customHeight="1" spans="1:7">
      <c r="A43" s="187" t="s">
        <v>60</v>
      </c>
      <c r="B43" s="180">
        <f>SUM(B44:B56)</f>
        <v>1375</v>
      </c>
      <c r="C43" s="181">
        <f>SUM(C44:C56)</f>
        <v>1322</v>
      </c>
      <c r="D43" s="181">
        <f>SUM(D44:D56)</f>
        <v>1314</v>
      </c>
      <c r="E43" s="182">
        <f t="shared" si="0"/>
        <v>-61</v>
      </c>
      <c r="F43" s="183">
        <f t="shared" si="1"/>
        <v>-4.43636363636364</v>
      </c>
      <c r="G43" s="186">
        <f t="shared" si="3"/>
        <v>99.3948562783661</v>
      </c>
    </row>
    <row r="44" ht="16" customHeight="1" spans="1:7">
      <c r="A44" s="188" t="s">
        <v>61</v>
      </c>
      <c r="B44" s="180"/>
      <c r="C44" s="181"/>
      <c r="D44" s="181"/>
      <c r="E44" s="182">
        <f t="shared" si="0"/>
        <v>0</v>
      </c>
      <c r="F44" s="183" t="e">
        <f t="shared" si="1"/>
        <v>#DIV/0!</v>
      </c>
      <c r="G44" s="186" t="e">
        <f t="shared" si="3"/>
        <v>#DIV/0!</v>
      </c>
    </row>
    <row r="45" ht="16" customHeight="1" spans="1:7">
      <c r="A45" s="188" t="s">
        <v>62</v>
      </c>
      <c r="B45" s="180"/>
      <c r="C45" s="181"/>
      <c r="D45" s="181"/>
      <c r="E45" s="182">
        <f t="shared" si="0"/>
        <v>0</v>
      </c>
      <c r="F45" s="183" t="e">
        <f t="shared" si="1"/>
        <v>#DIV/0!</v>
      </c>
      <c r="G45" s="186" t="e">
        <f t="shared" si="3"/>
        <v>#DIV/0!</v>
      </c>
    </row>
    <row r="46" ht="16" customHeight="1" spans="1:7">
      <c r="A46" s="188" t="s">
        <v>63</v>
      </c>
      <c r="B46" s="180">
        <v>685</v>
      </c>
      <c r="C46" s="181">
        <v>643</v>
      </c>
      <c r="D46" s="181">
        <v>612</v>
      </c>
      <c r="E46" s="182">
        <f t="shared" si="0"/>
        <v>-73</v>
      </c>
      <c r="F46" s="183">
        <f t="shared" si="1"/>
        <v>-10.6569343065693</v>
      </c>
      <c r="G46" s="186">
        <f t="shared" si="3"/>
        <v>95.1788491446345</v>
      </c>
    </row>
    <row r="47" ht="16" customHeight="1" spans="1:7">
      <c r="A47" s="188" t="s">
        <v>64</v>
      </c>
      <c r="B47" s="180">
        <v>457</v>
      </c>
      <c r="C47" s="181">
        <v>428</v>
      </c>
      <c r="D47" s="181">
        <v>408</v>
      </c>
      <c r="E47" s="182">
        <f t="shared" si="0"/>
        <v>-49</v>
      </c>
      <c r="F47" s="183">
        <f t="shared" si="1"/>
        <v>-10.7221006564551</v>
      </c>
      <c r="G47" s="186">
        <f t="shared" si="3"/>
        <v>95.3271028037383</v>
      </c>
    </row>
    <row r="48" ht="16" customHeight="1" spans="1:7">
      <c r="A48" s="188" t="s">
        <v>65</v>
      </c>
      <c r="B48" s="180"/>
      <c r="C48" s="181"/>
      <c r="D48" s="181"/>
      <c r="E48" s="182">
        <f t="shared" si="0"/>
        <v>0</v>
      </c>
      <c r="F48" s="183" t="e">
        <f t="shared" si="1"/>
        <v>#DIV/0!</v>
      </c>
      <c r="G48" s="186" t="e">
        <f t="shared" si="3"/>
        <v>#DIV/0!</v>
      </c>
    </row>
    <row r="49" ht="16" customHeight="1" spans="1:7">
      <c r="A49" s="188" t="s">
        <v>66</v>
      </c>
      <c r="B49" s="180"/>
      <c r="C49" s="181"/>
      <c r="D49" s="181"/>
      <c r="E49" s="182">
        <f t="shared" si="0"/>
        <v>0</v>
      </c>
      <c r="F49" s="183" t="e">
        <f t="shared" si="1"/>
        <v>#DIV/0!</v>
      </c>
      <c r="G49" s="186" t="e">
        <f t="shared" si="3"/>
        <v>#DIV/0!</v>
      </c>
    </row>
    <row r="50" ht="16" customHeight="1" spans="1:7">
      <c r="A50" s="188" t="s">
        <v>67</v>
      </c>
      <c r="B50" s="180">
        <v>138</v>
      </c>
      <c r="C50" s="181">
        <v>135</v>
      </c>
      <c r="D50" s="181">
        <v>129</v>
      </c>
      <c r="E50" s="182">
        <f t="shared" si="0"/>
        <v>-9</v>
      </c>
      <c r="F50" s="183">
        <f t="shared" si="1"/>
        <v>-6.52173913043478</v>
      </c>
      <c r="G50" s="186">
        <f t="shared" si="3"/>
        <v>95.5555555555556</v>
      </c>
    </row>
    <row r="51" ht="21" customHeight="1" spans="1:7">
      <c r="A51" s="188" t="s">
        <v>68</v>
      </c>
      <c r="B51" s="180"/>
      <c r="C51" s="181"/>
      <c r="D51" s="181"/>
      <c r="E51" s="182">
        <f t="shared" si="0"/>
        <v>0</v>
      </c>
      <c r="F51" s="183" t="e">
        <f t="shared" si="1"/>
        <v>#DIV/0!</v>
      </c>
      <c r="G51" s="186" t="e">
        <f t="shared" si="3"/>
        <v>#DIV/0!</v>
      </c>
    </row>
    <row r="52" ht="16" customHeight="1" spans="1:7">
      <c r="A52" s="188" t="s">
        <v>69</v>
      </c>
      <c r="B52" s="180"/>
      <c r="C52" s="181"/>
      <c r="D52" s="181"/>
      <c r="E52" s="182">
        <f t="shared" si="0"/>
        <v>0</v>
      </c>
      <c r="F52" s="183" t="e">
        <f t="shared" si="1"/>
        <v>#DIV/0!</v>
      </c>
      <c r="G52" s="186" t="e">
        <f t="shared" si="3"/>
        <v>#DIV/0!</v>
      </c>
    </row>
    <row r="53" ht="16" customHeight="1" spans="1:7">
      <c r="A53" s="188" t="s">
        <v>70</v>
      </c>
      <c r="B53" s="180"/>
      <c r="C53" s="181"/>
      <c r="D53" s="181"/>
      <c r="E53" s="182">
        <f t="shared" si="0"/>
        <v>0</v>
      </c>
      <c r="F53" s="183" t="e">
        <f t="shared" si="1"/>
        <v>#DIV/0!</v>
      </c>
      <c r="G53" s="186" t="e">
        <f t="shared" si="3"/>
        <v>#DIV/0!</v>
      </c>
    </row>
    <row r="54" ht="16" customHeight="1" spans="1:7">
      <c r="A54" s="188" t="s">
        <v>71</v>
      </c>
      <c r="B54" s="180">
        <v>28</v>
      </c>
      <c r="C54" s="181">
        <v>50</v>
      </c>
      <c r="D54" s="181">
        <v>102</v>
      </c>
      <c r="E54" s="182">
        <f t="shared" si="0"/>
        <v>74</v>
      </c>
      <c r="F54" s="183">
        <f t="shared" si="1"/>
        <v>264.285714285714</v>
      </c>
      <c r="G54" s="186">
        <f t="shared" si="3"/>
        <v>204</v>
      </c>
    </row>
    <row r="55" ht="16" customHeight="1" spans="1:7">
      <c r="A55" s="188" t="s">
        <v>72</v>
      </c>
      <c r="B55" s="180">
        <v>67</v>
      </c>
      <c r="C55" s="181">
        <v>66</v>
      </c>
      <c r="D55" s="181">
        <v>63</v>
      </c>
      <c r="E55" s="182">
        <f t="shared" si="0"/>
        <v>-4</v>
      </c>
      <c r="F55" s="183">
        <f t="shared" si="1"/>
        <v>-5.97014925373134</v>
      </c>
      <c r="G55" s="186">
        <f t="shared" si="3"/>
        <v>95.4545454545455</v>
      </c>
    </row>
    <row r="56" ht="16" customHeight="1" spans="1:7">
      <c r="A56" s="188" t="s">
        <v>73</v>
      </c>
      <c r="B56" s="180"/>
      <c r="C56" s="181"/>
      <c r="D56" s="181"/>
      <c r="E56" s="182">
        <f t="shared" si="0"/>
        <v>0</v>
      </c>
      <c r="F56" s="183" t="e">
        <f t="shared" si="1"/>
        <v>#DIV/0!</v>
      </c>
      <c r="G56" s="186" t="e">
        <f t="shared" si="3"/>
        <v>#DIV/0!</v>
      </c>
    </row>
    <row r="57" ht="16" customHeight="1" spans="1:7">
      <c r="A57" s="188" t="s">
        <v>74</v>
      </c>
      <c r="B57" s="180">
        <v>646</v>
      </c>
      <c r="C57" s="181">
        <v>1120</v>
      </c>
      <c r="D57" s="181">
        <v>1067</v>
      </c>
      <c r="E57" s="182">
        <f t="shared" si="0"/>
        <v>421</v>
      </c>
      <c r="F57" s="183">
        <f t="shared" si="1"/>
        <v>65.1702786377709</v>
      </c>
      <c r="G57" s="186">
        <f t="shared" si="3"/>
        <v>95.2678571428571</v>
      </c>
    </row>
    <row r="58" ht="16" customHeight="1" spans="1:7">
      <c r="A58" s="189" t="s">
        <v>75</v>
      </c>
      <c r="B58" s="180">
        <v>37</v>
      </c>
      <c r="C58" s="181">
        <v>50</v>
      </c>
      <c r="D58" s="181">
        <v>70</v>
      </c>
      <c r="E58" s="182">
        <f t="shared" si="0"/>
        <v>33</v>
      </c>
      <c r="F58" s="183">
        <f t="shared" si="1"/>
        <v>89.1891891891892</v>
      </c>
      <c r="G58" s="186">
        <f t="shared" si="3"/>
        <v>140</v>
      </c>
    </row>
    <row r="59" ht="16" customHeight="1" spans="1:7">
      <c r="A59" s="189" t="s">
        <v>76</v>
      </c>
      <c r="B59" s="180">
        <v>273</v>
      </c>
      <c r="C59" s="181">
        <v>2815</v>
      </c>
      <c r="D59" s="181">
        <v>567</v>
      </c>
      <c r="E59" s="182">
        <f t="shared" si="0"/>
        <v>294</v>
      </c>
      <c r="F59" s="183">
        <f t="shared" si="1"/>
        <v>107.692307692308</v>
      </c>
      <c r="G59" s="186">
        <f t="shared" si="3"/>
        <v>20.1420959147424</v>
      </c>
    </row>
  </sheetData>
  <mergeCells count="7">
    <mergeCell ref="A2:G2"/>
    <mergeCell ref="A3:B3"/>
    <mergeCell ref="D3:F3"/>
    <mergeCell ref="D4:F4"/>
    <mergeCell ref="B4:B5"/>
    <mergeCell ref="C4:C5"/>
    <mergeCell ref="G4:G5"/>
  </mergeCells>
  <printOptions horizontalCentered="1"/>
  <pageMargins left="0.751388888888889" right="0.751388888888889" top="1" bottom="1" header="0.5" footer="0.5"/>
  <pageSetup paperSize="9" firstPageNumber="13" orientation="landscape" useFirstPageNumber="1" horizontalDpi="600"/>
  <headerFooter>
    <oddFooter>&amp;C&amp;P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A2" sqref="A2:G2"/>
    </sheetView>
  </sheetViews>
  <sheetFormatPr defaultColWidth="9" defaultRowHeight="13.5" outlineLevelCol="6"/>
  <cols>
    <col min="1" max="1" width="49.1333333333333" style="1" customWidth="1"/>
    <col min="2" max="2" width="14.25" style="157" customWidth="1"/>
    <col min="3" max="3" width="11.6333333333333" style="157" customWidth="1"/>
    <col min="4" max="4" width="10.3833333333333" style="157" customWidth="1"/>
    <col min="5" max="5" width="9.38333333333333" style="1" customWidth="1"/>
    <col min="6" max="6" width="11.1333333333333" style="1" customWidth="1"/>
    <col min="7" max="7" width="12.5" style="77" customWidth="1"/>
    <col min="8" max="16384" width="9" style="1"/>
  </cols>
  <sheetData>
    <row r="1" ht="20.25" spans="1:5">
      <c r="A1" s="73" t="s">
        <v>77</v>
      </c>
      <c r="B1" s="74"/>
      <c r="C1" s="75"/>
      <c r="D1" s="75"/>
      <c r="E1" s="76"/>
    </row>
    <row r="2" ht="27" spans="1:7">
      <c r="A2" s="78" t="s">
        <v>78</v>
      </c>
      <c r="B2" s="78"/>
      <c r="C2" s="78"/>
      <c r="D2" s="79"/>
      <c r="E2" s="78"/>
      <c r="F2" s="78"/>
      <c r="G2" s="80"/>
    </row>
    <row r="3" ht="29" customHeight="1" spans="1:7">
      <c r="A3" s="81" t="s">
        <v>12</v>
      </c>
      <c r="B3" s="82"/>
      <c r="C3" s="83" t="s">
        <v>79</v>
      </c>
      <c r="D3" s="83"/>
      <c r="E3" s="84"/>
      <c r="F3" s="85"/>
      <c r="G3" s="85" t="s">
        <v>14</v>
      </c>
    </row>
    <row r="4" spans="1:7">
      <c r="A4" s="87" t="s">
        <v>15</v>
      </c>
      <c r="B4" s="88" t="s">
        <v>80</v>
      </c>
      <c r="C4" s="88" t="s">
        <v>81</v>
      </c>
      <c r="D4" s="88" t="s">
        <v>82</v>
      </c>
      <c r="E4" s="87" t="s">
        <v>83</v>
      </c>
      <c r="F4" s="89" t="s">
        <v>84</v>
      </c>
      <c r="G4" s="90" t="s">
        <v>85</v>
      </c>
    </row>
    <row r="5" spans="1:7">
      <c r="A5" s="91"/>
      <c r="B5" s="92"/>
      <c r="C5" s="92"/>
      <c r="D5" s="92"/>
      <c r="E5" s="91"/>
      <c r="F5" s="93"/>
      <c r="G5" s="94"/>
    </row>
    <row r="6" ht="18" customHeight="1" spans="1:7">
      <c r="A6" s="95" t="s">
        <v>86</v>
      </c>
      <c r="B6" s="96">
        <f>B7+B10+B11+B15+B21</f>
        <v>236935</v>
      </c>
      <c r="C6" s="96">
        <f>C7+C10+C11+C15+C21</f>
        <v>256617</v>
      </c>
      <c r="D6" s="96">
        <f t="shared" ref="B6:F6" si="0">D7+D10+D11+D15+D21</f>
        <v>19682</v>
      </c>
      <c r="E6" s="97">
        <f t="shared" ref="E6:E11" si="1">(D6/B6)*100</f>
        <v>8.30691961930487</v>
      </c>
      <c r="F6" s="96">
        <f t="shared" si="0"/>
        <v>256617</v>
      </c>
      <c r="G6" s="98">
        <f t="shared" ref="G6:G11" si="2">(C6/F6)*100</f>
        <v>100</v>
      </c>
    </row>
    <row r="7" ht="18" customHeight="1" spans="1:7">
      <c r="A7" s="99" t="s">
        <v>87</v>
      </c>
      <c r="B7" s="100">
        <f t="shared" ref="B7:F7" si="3">B8+B9</f>
        <v>9582</v>
      </c>
      <c r="C7" s="100">
        <f t="shared" si="3"/>
        <v>28695</v>
      </c>
      <c r="D7" s="100">
        <f t="shared" si="3"/>
        <v>19113</v>
      </c>
      <c r="E7" s="101">
        <f t="shared" si="1"/>
        <v>199.467752035066</v>
      </c>
      <c r="F7" s="100">
        <f t="shared" si="3"/>
        <v>28695</v>
      </c>
      <c r="G7" s="98">
        <f t="shared" si="2"/>
        <v>100</v>
      </c>
    </row>
    <row r="8" ht="18" customHeight="1" spans="1:7">
      <c r="A8" s="158" t="s">
        <v>88</v>
      </c>
      <c r="B8" s="159">
        <v>5002</v>
      </c>
      <c r="C8" s="159">
        <v>3182</v>
      </c>
      <c r="D8" s="159">
        <f>C8-B8</f>
        <v>-1820</v>
      </c>
      <c r="E8" s="101">
        <f t="shared" si="1"/>
        <v>-36.3854458216713</v>
      </c>
      <c r="F8" s="159">
        <v>3182</v>
      </c>
      <c r="G8" s="98">
        <f t="shared" si="2"/>
        <v>100</v>
      </c>
    </row>
    <row r="9" ht="18" customHeight="1" spans="1:7">
      <c r="A9" s="104" t="s">
        <v>89</v>
      </c>
      <c r="B9" s="100">
        <v>4580</v>
      </c>
      <c r="C9" s="100">
        <v>25513</v>
      </c>
      <c r="D9" s="159">
        <f>C9-B9</f>
        <v>20933</v>
      </c>
      <c r="E9" s="101">
        <f t="shared" si="1"/>
        <v>457.052401746725</v>
      </c>
      <c r="F9" s="100">
        <v>25513</v>
      </c>
      <c r="G9" s="98">
        <f t="shared" si="2"/>
        <v>100</v>
      </c>
    </row>
    <row r="10" ht="18" customHeight="1" spans="1:7">
      <c r="A10" s="99" t="s">
        <v>90</v>
      </c>
      <c r="B10" s="102">
        <v>21974</v>
      </c>
      <c r="C10" s="102">
        <v>26148</v>
      </c>
      <c r="D10" s="103">
        <f>C10-B10</f>
        <v>4174</v>
      </c>
      <c r="E10" s="97">
        <f t="shared" si="1"/>
        <v>18.9951761172295</v>
      </c>
      <c r="F10" s="102">
        <v>26148</v>
      </c>
      <c r="G10" s="98">
        <f t="shared" si="2"/>
        <v>100</v>
      </c>
    </row>
    <row r="11" ht="18" customHeight="1" spans="1:7">
      <c r="A11" s="99" t="s">
        <v>91</v>
      </c>
      <c r="B11" s="96">
        <f t="shared" ref="B11:F11" si="4">B13+B14+B12</f>
        <v>182126</v>
      </c>
      <c r="C11" s="96">
        <f t="shared" si="4"/>
        <v>172411</v>
      </c>
      <c r="D11" s="96">
        <f>D13+D14</f>
        <v>-9715</v>
      </c>
      <c r="E11" s="97">
        <f t="shared" si="1"/>
        <v>-5.33421916695035</v>
      </c>
      <c r="F11" s="96">
        <f t="shared" si="4"/>
        <v>172411</v>
      </c>
      <c r="G11" s="98">
        <f t="shared" si="2"/>
        <v>100</v>
      </c>
    </row>
    <row r="12" ht="18" customHeight="1" spans="1:7">
      <c r="A12" s="105" t="s">
        <v>92</v>
      </c>
      <c r="B12" s="160">
        <v>3444</v>
      </c>
      <c r="C12" s="160">
        <v>3444</v>
      </c>
      <c r="D12" s="160"/>
      <c r="E12" s="101"/>
      <c r="F12" s="160">
        <v>3444</v>
      </c>
      <c r="G12" s="98"/>
    </row>
    <row r="13" ht="18" customHeight="1" spans="1:7">
      <c r="A13" s="104" t="s">
        <v>93</v>
      </c>
      <c r="B13" s="160">
        <f>148084+4036</f>
        <v>152120</v>
      </c>
      <c r="C13" s="160">
        <v>150282</v>
      </c>
      <c r="D13" s="100">
        <f>C13-B13</f>
        <v>-1838</v>
      </c>
      <c r="E13" s="101">
        <f t="shared" ref="E13:E39" si="5">(D13/B13)*100</f>
        <v>-1.20825663949514</v>
      </c>
      <c r="F13" s="160">
        <v>150282</v>
      </c>
      <c r="G13" s="98">
        <f t="shared" ref="G13:G21" si="6">(C13/F13)*100</f>
        <v>100</v>
      </c>
    </row>
    <row r="14" ht="18" customHeight="1" spans="1:7">
      <c r="A14" s="104" t="s">
        <v>94</v>
      </c>
      <c r="B14" s="100">
        <v>26562</v>
      </c>
      <c r="C14" s="100">
        <v>18685</v>
      </c>
      <c r="D14" s="100">
        <f>C14-B14</f>
        <v>-7877</v>
      </c>
      <c r="E14" s="101">
        <f t="shared" si="5"/>
        <v>-29.6551464498155</v>
      </c>
      <c r="F14" s="100">
        <v>18685</v>
      </c>
      <c r="G14" s="98">
        <f t="shared" si="6"/>
        <v>100</v>
      </c>
    </row>
    <row r="15" ht="18" customHeight="1" spans="1:7">
      <c r="A15" s="99" t="s">
        <v>95</v>
      </c>
      <c r="B15" s="102">
        <f>SUM(B16:B20)</f>
        <v>18873</v>
      </c>
      <c r="C15" s="102">
        <f>SUM(C16:C20)</f>
        <v>26863</v>
      </c>
      <c r="D15" s="102">
        <f>SUM(D16:D20)</f>
        <v>7990</v>
      </c>
      <c r="E15" s="97">
        <f t="shared" si="5"/>
        <v>42.3356117204472</v>
      </c>
      <c r="F15" s="102">
        <f>SUM(F16:F20)</f>
        <v>26863</v>
      </c>
      <c r="G15" s="98">
        <f t="shared" si="6"/>
        <v>100</v>
      </c>
    </row>
    <row r="16" ht="18" customHeight="1" spans="1:7">
      <c r="A16" s="104" t="s">
        <v>96</v>
      </c>
      <c r="B16" s="100">
        <v>11548</v>
      </c>
      <c r="C16" s="100">
        <v>15325</v>
      </c>
      <c r="D16" s="100">
        <f t="shared" ref="D16:D21" si="7">C16-B16</f>
        <v>3777</v>
      </c>
      <c r="E16" s="101">
        <f t="shared" si="5"/>
        <v>32.7069622445445</v>
      </c>
      <c r="F16" s="100">
        <v>15325</v>
      </c>
      <c r="G16" s="98">
        <f t="shared" si="6"/>
        <v>100</v>
      </c>
    </row>
    <row r="17" ht="18" customHeight="1" spans="1:7">
      <c r="A17" s="104" t="s">
        <v>97</v>
      </c>
      <c r="B17" s="100"/>
      <c r="C17" s="100"/>
      <c r="D17" s="100">
        <f t="shared" si="7"/>
        <v>0</v>
      </c>
      <c r="E17" s="101" t="e">
        <f t="shared" si="5"/>
        <v>#DIV/0!</v>
      </c>
      <c r="F17" s="100"/>
      <c r="G17" s="98" t="e">
        <f t="shared" si="6"/>
        <v>#DIV/0!</v>
      </c>
    </row>
    <row r="18" ht="18" customHeight="1" spans="1:7">
      <c r="A18" s="104" t="s">
        <v>98</v>
      </c>
      <c r="B18" s="100"/>
      <c r="C18" s="100"/>
      <c r="D18" s="100">
        <f t="shared" si="7"/>
        <v>0</v>
      </c>
      <c r="E18" s="101" t="e">
        <f t="shared" si="5"/>
        <v>#DIV/0!</v>
      </c>
      <c r="F18" s="100"/>
      <c r="G18" s="98" t="e">
        <f t="shared" si="6"/>
        <v>#DIV/0!</v>
      </c>
    </row>
    <row r="19" ht="18" customHeight="1" spans="1:7">
      <c r="A19" s="104" t="s">
        <v>99</v>
      </c>
      <c r="B19" s="100">
        <v>4500</v>
      </c>
      <c r="C19" s="100">
        <v>11500</v>
      </c>
      <c r="D19" s="100">
        <f t="shared" si="7"/>
        <v>7000</v>
      </c>
      <c r="E19" s="101">
        <f t="shared" si="5"/>
        <v>155.555555555556</v>
      </c>
      <c r="F19" s="100">
        <v>11500</v>
      </c>
      <c r="G19" s="98">
        <f t="shared" si="6"/>
        <v>100</v>
      </c>
    </row>
    <row r="20" ht="18" customHeight="1" spans="1:7">
      <c r="A20" s="104" t="s">
        <v>100</v>
      </c>
      <c r="B20" s="100">
        <v>2825</v>
      </c>
      <c r="C20" s="100">
        <v>38</v>
      </c>
      <c r="D20" s="100">
        <f t="shared" si="7"/>
        <v>-2787</v>
      </c>
      <c r="E20" s="101">
        <f t="shared" ref="E20:E54" si="8">(D20/B20)*100</f>
        <v>-98.6548672566372</v>
      </c>
      <c r="F20" s="100">
        <v>38</v>
      </c>
      <c r="G20" s="98">
        <f t="shared" si="6"/>
        <v>100</v>
      </c>
    </row>
    <row r="21" ht="18" customHeight="1" spans="1:7">
      <c r="A21" s="99" t="s">
        <v>101</v>
      </c>
      <c r="B21" s="102">
        <v>4380</v>
      </c>
      <c r="C21" s="102">
        <v>2500</v>
      </c>
      <c r="D21" s="102">
        <f t="shared" si="7"/>
        <v>-1880</v>
      </c>
      <c r="E21" s="97">
        <f t="shared" si="8"/>
        <v>-42.9223744292237</v>
      </c>
      <c r="F21" s="102">
        <v>2500</v>
      </c>
      <c r="G21" s="98">
        <f t="shared" si="6"/>
        <v>100</v>
      </c>
    </row>
    <row r="22" ht="18" customHeight="1" spans="1:7">
      <c r="A22" s="95" t="s">
        <v>102</v>
      </c>
      <c r="B22" s="96">
        <f>B23+B24+B50+B51+B52+B53</f>
        <v>211422</v>
      </c>
      <c r="C22" s="96">
        <f>C23+C24+C50+C51+C52+C53</f>
        <v>234946</v>
      </c>
      <c r="D22" s="96">
        <f>D23+D24+D50+D51+D52</f>
        <v>23524</v>
      </c>
      <c r="E22" s="97">
        <f t="shared" si="8"/>
        <v>11.1265620417932</v>
      </c>
      <c r="F22" s="96">
        <f>F23+F24+F50+F51+F52+F53</f>
        <v>256617</v>
      </c>
      <c r="G22" s="98"/>
    </row>
    <row r="23" ht="18" customHeight="1" spans="1:7">
      <c r="A23" s="105" t="s">
        <v>103</v>
      </c>
      <c r="B23" s="100">
        <v>1488</v>
      </c>
      <c r="C23" s="100">
        <v>2426</v>
      </c>
      <c r="D23" s="100">
        <f>C23-B23</f>
        <v>938</v>
      </c>
      <c r="E23" s="101">
        <f t="shared" si="8"/>
        <v>63.0376344086022</v>
      </c>
      <c r="F23" s="100">
        <v>2426</v>
      </c>
      <c r="G23" s="98">
        <f t="shared" ref="G22:G54" si="9">(C23/F23)*100</f>
        <v>100</v>
      </c>
    </row>
    <row r="24" ht="18" customHeight="1" spans="1:7">
      <c r="A24" s="105" t="s">
        <v>104</v>
      </c>
      <c r="B24" s="100">
        <f>SUM(B25:B49)</f>
        <v>202016</v>
      </c>
      <c r="C24" s="100">
        <f t="shared" ref="B24:F24" si="10">SUM(C25:C49)</f>
        <v>206616</v>
      </c>
      <c r="D24" s="100">
        <f t="shared" si="10"/>
        <v>4600</v>
      </c>
      <c r="E24" s="101">
        <f t="shared" si="8"/>
        <v>2.27704736258514</v>
      </c>
      <c r="F24" s="100">
        <f t="shared" si="10"/>
        <v>228287</v>
      </c>
      <c r="G24" s="98">
        <f t="shared" si="9"/>
        <v>90.5071248034273</v>
      </c>
    </row>
    <row r="25" ht="18" customHeight="1" spans="1:7">
      <c r="A25" s="106" t="s">
        <v>105</v>
      </c>
      <c r="B25" s="100">
        <v>27074</v>
      </c>
      <c r="C25" s="100">
        <v>23025</v>
      </c>
      <c r="D25" s="100">
        <f>C25-B25</f>
        <v>-4049</v>
      </c>
      <c r="E25" s="101">
        <f t="shared" si="8"/>
        <v>-14.9553076752604</v>
      </c>
      <c r="F25" s="100">
        <v>23068</v>
      </c>
      <c r="G25" s="98">
        <f t="shared" si="9"/>
        <v>99.8135945899081</v>
      </c>
    </row>
    <row r="26" ht="18" customHeight="1" spans="1:7">
      <c r="A26" s="106" t="s">
        <v>106</v>
      </c>
      <c r="B26" s="100"/>
      <c r="C26" s="100"/>
      <c r="D26" s="100">
        <f t="shared" ref="D26:D53" si="11">C26-B26</f>
        <v>0</v>
      </c>
      <c r="E26" s="101" t="e">
        <f t="shared" si="8"/>
        <v>#DIV/0!</v>
      </c>
      <c r="F26" s="100"/>
      <c r="G26" s="98" t="e">
        <f t="shared" si="9"/>
        <v>#DIV/0!</v>
      </c>
    </row>
    <row r="27" ht="18" customHeight="1" spans="1:7">
      <c r="A27" s="106" t="s">
        <v>107</v>
      </c>
      <c r="B27" s="100">
        <v>236</v>
      </c>
      <c r="C27" s="100">
        <v>219</v>
      </c>
      <c r="D27" s="100">
        <f t="shared" si="11"/>
        <v>-17</v>
      </c>
      <c r="E27" s="101">
        <f t="shared" si="8"/>
        <v>-7.20338983050847</v>
      </c>
      <c r="F27" s="100">
        <v>219</v>
      </c>
      <c r="G27" s="98">
        <f t="shared" si="9"/>
        <v>100</v>
      </c>
    </row>
    <row r="28" ht="18" customHeight="1" spans="1:7">
      <c r="A28" s="106" t="s">
        <v>108</v>
      </c>
      <c r="B28" s="100">
        <v>8004</v>
      </c>
      <c r="C28" s="100">
        <v>9842</v>
      </c>
      <c r="D28" s="100">
        <f t="shared" si="11"/>
        <v>1838</v>
      </c>
      <c r="E28" s="101">
        <f t="shared" si="8"/>
        <v>22.9635182408796</v>
      </c>
      <c r="F28" s="100">
        <v>9842</v>
      </c>
      <c r="G28" s="98">
        <f t="shared" si="9"/>
        <v>100</v>
      </c>
    </row>
    <row r="29" ht="18" customHeight="1" spans="1:7">
      <c r="A29" s="106" t="s">
        <v>109</v>
      </c>
      <c r="B29" s="100">
        <v>35516</v>
      </c>
      <c r="C29" s="100">
        <v>35259</v>
      </c>
      <c r="D29" s="100">
        <f t="shared" si="11"/>
        <v>-257</v>
      </c>
      <c r="E29" s="101">
        <f t="shared" si="8"/>
        <v>-0.723617524496002</v>
      </c>
      <c r="F29" s="100">
        <v>36161</v>
      </c>
      <c r="G29" s="98">
        <f t="shared" si="9"/>
        <v>97.5055999557534</v>
      </c>
    </row>
    <row r="30" ht="18" customHeight="1" spans="1:7">
      <c r="A30" s="106" t="s">
        <v>110</v>
      </c>
      <c r="B30" s="100">
        <v>362</v>
      </c>
      <c r="C30" s="100">
        <v>2207</v>
      </c>
      <c r="D30" s="100">
        <f t="shared" si="11"/>
        <v>1845</v>
      </c>
      <c r="E30" s="101">
        <f t="shared" si="8"/>
        <v>509.668508287293</v>
      </c>
      <c r="F30" s="100">
        <v>2361</v>
      </c>
      <c r="G30" s="98">
        <f t="shared" si="9"/>
        <v>93.4773401101228</v>
      </c>
    </row>
    <row r="31" ht="18" customHeight="1" spans="1:7">
      <c r="A31" s="106" t="s">
        <v>111</v>
      </c>
      <c r="B31" s="100">
        <v>5385</v>
      </c>
      <c r="C31" s="100">
        <v>4486</v>
      </c>
      <c r="D31" s="100">
        <f t="shared" si="11"/>
        <v>-899</v>
      </c>
      <c r="E31" s="101">
        <f t="shared" si="8"/>
        <v>-16.69452181987</v>
      </c>
      <c r="F31" s="100">
        <v>6578</v>
      </c>
      <c r="G31" s="98">
        <f t="shared" si="9"/>
        <v>68.1970203709334</v>
      </c>
    </row>
    <row r="32" ht="18" customHeight="1" spans="1:7">
      <c r="A32" s="106" t="s">
        <v>112</v>
      </c>
      <c r="B32" s="100">
        <v>26073</v>
      </c>
      <c r="C32" s="100">
        <v>32342</v>
      </c>
      <c r="D32" s="100">
        <f t="shared" si="11"/>
        <v>6269</v>
      </c>
      <c r="E32" s="101">
        <f t="shared" si="8"/>
        <v>24.0440302228359</v>
      </c>
      <c r="F32" s="100">
        <v>32560</v>
      </c>
      <c r="G32" s="98">
        <f t="shared" si="9"/>
        <v>99.3304668304668</v>
      </c>
    </row>
    <row r="33" ht="18" customHeight="1" spans="1:7">
      <c r="A33" s="106" t="s">
        <v>113</v>
      </c>
      <c r="B33" s="100">
        <v>19216</v>
      </c>
      <c r="C33" s="100">
        <v>14450</v>
      </c>
      <c r="D33" s="100">
        <f t="shared" si="11"/>
        <v>-4766</v>
      </c>
      <c r="E33" s="101">
        <f t="shared" si="8"/>
        <v>-24.8022481265612</v>
      </c>
      <c r="F33" s="100">
        <v>14649</v>
      </c>
      <c r="G33" s="98">
        <f t="shared" si="9"/>
        <v>98.6415454979862</v>
      </c>
    </row>
    <row r="34" ht="18" customHeight="1" spans="1:7">
      <c r="A34" s="106" t="s">
        <v>114</v>
      </c>
      <c r="B34" s="100">
        <v>581</v>
      </c>
      <c r="C34" s="100">
        <v>3466</v>
      </c>
      <c r="D34" s="100">
        <f t="shared" si="11"/>
        <v>2885</v>
      </c>
      <c r="E34" s="101">
        <f t="shared" si="8"/>
        <v>496.557659208262</v>
      </c>
      <c r="F34" s="100">
        <v>6890</v>
      </c>
      <c r="G34" s="98">
        <f t="shared" si="9"/>
        <v>50.3047895500726</v>
      </c>
    </row>
    <row r="35" ht="18" customHeight="1" spans="1:7">
      <c r="A35" s="106" t="s">
        <v>115</v>
      </c>
      <c r="B35" s="100">
        <v>14578</v>
      </c>
      <c r="C35" s="100">
        <v>9483</v>
      </c>
      <c r="D35" s="100">
        <f t="shared" si="11"/>
        <v>-5095</v>
      </c>
      <c r="E35" s="101">
        <f t="shared" si="8"/>
        <v>-34.9499245438332</v>
      </c>
      <c r="F35" s="100">
        <v>10675</v>
      </c>
      <c r="G35" s="98">
        <f t="shared" si="9"/>
        <v>88.8337236533958</v>
      </c>
    </row>
    <row r="36" ht="18" customHeight="1" spans="1:7">
      <c r="A36" s="106" t="s">
        <v>116</v>
      </c>
      <c r="B36" s="100">
        <v>44549</v>
      </c>
      <c r="C36" s="100">
        <v>47118</v>
      </c>
      <c r="D36" s="100">
        <f t="shared" si="11"/>
        <v>2569</v>
      </c>
      <c r="E36" s="101">
        <f t="shared" si="8"/>
        <v>5.76668387618128</v>
      </c>
      <c r="F36" s="100">
        <v>57178</v>
      </c>
      <c r="G36" s="98">
        <f t="shared" si="9"/>
        <v>82.4058204204414</v>
      </c>
    </row>
    <row r="37" ht="18" customHeight="1" spans="1:7">
      <c r="A37" s="106" t="s">
        <v>117</v>
      </c>
      <c r="B37" s="100">
        <v>7572</v>
      </c>
      <c r="C37" s="100">
        <v>9844</v>
      </c>
      <c r="D37" s="100">
        <f t="shared" si="11"/>
        <v>2272</v>
      </c>
      <c r="E37" s="101">
        <f t="shared" si="8"/>
        <v>30.0052826201796</v>
      </c>
      <c r="F37" s="100">
        <v>10766</v>
      </c>
      <c r="G37" s="98">
        <f t="shared" si="9"/>
        <v>91.4360022292402</v>
      </c>
    </row>
    <row r="38" ht="18" customHeight="1" spans="1:7">
      <c r="A38" s="106" t="s">
        <v>118</v>
      </c>
      <c r="B38" s="100">
        <v>394</v>
      </c>
      <c r="C38" s="100">
        <v>277</v>
      </c>
      <c r="D38" s="100">
        <f t="shared" si="11"/>
        <v>-117</v>
      </c>
      <c r="E38" s="101">
        <f t="shared" si="8"/>
        <v>-29.6954314720812</v>
      </c>
      <c r="F38" s="100">
        <v>319</v>
      </c>
      <c r="G38" s="98">
        <f t="shared" si="9"/>
        <v>86.833855799373</v>
      </c>
    </row>
    <row r="39" ht="18" customHeight="1" spans="1:7">
      <c r="A39" s="106" t="s">
        <v>119</v>
      </c>
      <c r="B39" s="100">
        <v>403</v>
      </c>
      <c r="C39" s="100">
        <v>343</v>
      </c>
      <c r="D39" s="100">
        <f t="shared" si="11"/>
        <v>-60</v>
      </c>
      <c r="E39" s="101">
        <f t="shared" si="8"/>
        <v>-14.8883374689826</v>
      </c>
      <c r="F39" s="100">
        <v>343</v>
      </c>
      <c r="G39" s="98">
        <f t="shared" si="9"/>
        <v>100</v>
      </c>
    </row>
    <row r="40" ht="18" customHeight="1" spans="1:7">
      <c r="A40" s="106" t="s">
        <v>120</v>
      </c>
      <c r="B40" s="100">
        <v>1061</v>
      </c>
      <c r="C40" s="100">
        <v>752</v>
      </c>
      <c r="D40" s="100">
        <f t="shared" si="11"/>
        <v>-309</v>
      </c>
      <c r="E40" s="101">
        <f t="shared" si="8"/>
        <v>-29.1234684260132</v>
      </c>
      <c r="F40" s="100">
        <v>785</v>
      </c>
      <c r="G40" s="98">
        <f t="shared" si="9"/>
        <v>95.7961783439491</v>
      </c>
    </row>
    <row r="41" ht="18" customHeight="1" spans="1:7">
      <c r="A41" s="106" t="s">
        <v>121</v>
      </c>
      <c r="B41" s="100"/>
      <c r="C41" s="100"/>
      <c r="D41" s="100">
        <f t="shared" si="11"/>
        <v>0</v>
      </c>
      <c r="E41" s="101" t="e">
        <f t="shared" si="8"/>
        <v>#DIV/0!</v>
      </c>
      <c r="F41" s="100"/>
      <c r="G41" s="98" t="e">
        <f t="shared" si="9"/>
        <v>#DIV/0!</v>
      </c>
    </row>
    <row r="42" ht="18" customHeight="1" spans="1:7">
      <c r="A42" s="106" t="s">
        <v>122</v>
      </c>
      <c r="B42" s="100">
        <v>1195</v>
      </c>
      <c r="C42" s="100">
        <v>1249</v>
      </c>
      <c r="D42" s="100">
        <f t="shared" si="11"/>
        <v>54</v>
      </c>
      <c r="E42" s="101">
        <f t="shared" si="8"/>
        <v>4.51882845188285</v>
      </c>
      <c r="F42" s="100">
        <v>1844</v>
      </c>
      <c r="G42" s="98">
        <f t="shared" si="9"/>
        <v>67.7331887201735</v>
      </c>
    </row>
    <row r="43" ht="18" customHeight="1" spans="1:7">
      <c r="A43" s="106" t="s">
        <v>123</v>
      </c>
      <c r="B43" s="100">
        <v>5483</v>
      </c>
      <c r="C43" s="100">
        <v>5390</v>
      </c>
      <c r="D43" s="100">
        <f t="shared" si="11"/>
        <v>-93</v>
      </c>
      <c r="E43" s="101">
        <f t="shared" si="8"/>
        <v>-1.69615174174722</v>
      </c>
      <c r="F43" s="100">
        <v>5390</v>
      </c>
      <c r="G43" s="98">
        <f t="shared" si="9"/>
        <v>100</v>
      </c>
    </row>
    <row r="44" ht="18" customHeight="1" spans="1:7">
      <c r="A44" s="106" t="s">
        <v>124</v>
      </c>
      <c r="B44" s="100">
        <v>39</v>
      </c>
      <c r="C44" s="100">
        <v>68</v>
      </c>
      <c r="D44" s="100">
        <f t="shared" si="11"/>
        <v>29</v>
      </c>
      <c r="E44" s="101">
        <f t="shared" si="8"/>
        <v>74.3589743589744</v>
      </c>
      <c r="F44" s="100">
        <v>318</v>
      </c>
      <c r="G44" s="98">
        <f t="shared" si="9"/>
        <v>21.3836477987421</v>
      </c>
    </row>
    <row r="45" ht="18" customHeight="1" spans="1:7">
      <c r="A45" s="106" t="s">
        <v>125</v>
      </c>
      <c r="B45" s="100">
        <v>1535</v>
      </c>
      <c r="C45" s="100">
        <v>3123</v>
      </c>
      <c r="D45" s="100">
        <f t="shared" si="11"/>
        <v>1588</v>
      </c>
      <c r="E45" s="101">
        <f t="shared" si="8"/>
        <v>103.452768729642</v>
      </c>
      <c r="F45" s="100">
        <v>4668</v>
      </c>
      <c r="G45" s="98">
        <f t="shared" si="9"/>
        <v>66.9023136246787</v>
      </c>
    </row>
    <row r="46" ht="18" customHeight="1" spans="1:7">
      <c r="A46" s="106" t="s">
        <v>126</v>
      </c>
      <c r="B46" s="100"/>
      <c r="C46" s="100"/>
      <c r="D46" s="100">
        <f t="shared" si="11"/>
        <v>0</v>
      </c>
      <c r="E46" s="101" t="e">
        <f t="shared" si="8"/>
        <v>#DIV/0!</v>
      </c>
      <c r="F46" s="100"/>
      <c r="G46" s="98" t="e">
        <f t="shared" si="9"/>
        <v>#DIV/0!</v>
      </c>
    </row>
    <row r="47" ht="18" customHeight="1" spans="1:7">
      <c r="A47" s="106" t="s">
        <v>127</v>
      </c>
      <c r="B47" s="100">
        <v>2718</v>
      </c>
      <c r="C47" s="100">
        <v>3626</v>
      </c>
      <c r="D47" s="100">
        <f t="shared" si="11"/>
        <v>908</v>
      </c>
      <c r="E47" s="101">
        <f t="shared" si="8"/>
        <v>33.4069168506255</v>
      </c>
      <c r="F47" s="100">
        <v>3626</v>
      </c>
      <c r="G47" s="98">
        <f t="shared" si="9"/>
        <v>100</v>
      </c>
    </row>
    <row r="48" ht="18" customHeight="1" spans="1:7">
      <c r="A48" s="106" t="s">
        <v>128</v>
      </c>
      <c r="B48" s="100">
        <v>17</v>
      </c>
      <c r="C48" s="100">
        <v>29</v>
      </c>
      <c r="D48" s="100">
        <f t="shared" si="11"/>
        <v>12</v>
      </c>
      <c r="E48" s="101">
        <f t="shared" si="8"/>
        <v>70.5882352941177</v>
      </c>
      <c r="F48" s="100">
        <v>29</v>
      </c>
      <c r="G48" s="98">
        <f t="shared" si="9"/>
        <v>100</v>
      </c>
    </row>
    <row r="49" ht="18" customHeight="1" spans="1:7">
      <c r="A49" s="106" t="s">
        <v>129</v>
      </c>
      <c r="B49" s="100">
        <v>25</v>
      </c>
      <c r="C49" s="100">
        <v>18</v>
      </c>
      <c r="D49" s="100">
        <f t="shared" si="11"/>
        <v>-7</v>
      </c>
      <c r="E49" s="101">
        <f t="shared" si="8"/>
        <v>-28</v>
      </c>
      <c r="F49" s="100">
        <v>18</v>
      </c>
      <c r="G49" s="98">
        <f t="shared" si="9"/>
        <v>100</v>
      </c>
    </row>
    <row r="50" ht="18" customHeight="1" spans="1:7">
      <c r="A50" s="105" t="s">
        <v>130</v>
      </c>
      <c r="B50" s="100">
        <v>4736</v>
      </c>
      <c r="C50" s="100">
        <v>11742</v>
      </c>
      <c r="D50" s="100">
        <f t="shared" si="11"/>
        <v>7006</v>
      </c>
      <c r="E50" s="101">
        <f t="shared" si="8"/>
        <v>147.930743243243</v>
      </c>
      <c r="F50" s="100">
        <v>11742</v>
      </c>
      <c r="G50" s="98">
        <f t="shared" si="9"/>
        <v>100</v>
      </c>
    </row>
    <row r="51" ht="18" customHeight="1" spans="1:7">
      <c r="A51" s="105" t="s">
        <v>131</v>
      </c>
      <c r="B51" s="100">
        <v>3182</v>
      </c>
      <c r="C51" s="100">
        <v>14162</v>
      </c>
      <c r="D51" s="100">
        <f t="shared" si="11"/>
        <v>10980</v>
      </c>
      <c r="E51" s="101">
        <f t="shared" si="8"/>
        <v>345.065996228787</v>
      </c>
      <c r="F51" s="100">
        <v>14162</v>
      </c>
      <c r="G51" s="98">
        <f t="shared" si="9"/>
        <v>100</v>
      </c>
    </row>
    <row r="52" ht="18" customHeight="1" spans="1:7">
      <c r="A52" s="105" t="s">
        <v>132</v>
      </c>
      <c r="B52" s="100"/>
      <c r="C52" s="100"/>
      <c r="D52" s="100">
        <f t="shared" si="11"/>
        <v>0</v>
      </c>
      <c r="E52" s="101" t="e">
        <f t="shared" si="8"/>
        <v>#DIV/0!</v>
      </c>
      <c r="F52" s="100"/>
      <c r="G52" s="98" t="e">
        <f t="shared" si="9"/>
        <v>#DIV/0!</v>
      </c>
    </row>
    <row r="53" ht="18" customHeight="1" spans="1:7">
      <c r="A53" s="105" t="s">
        <v>133</v>
      </c>
      <c r="B53" s="100"/>
      <c r="C53" s="100"/>
      <c r="D53" s="100">
        <f t="shared" si="11"/>
        <v>0</v>
      </c>
      <c r="E53" s="101" t="e">
        <f t="shared" si="8"/>
        <v>#DIV/0!</v>
      </c>
      <c r="F53" s="100"/>
      <c r="G53" s="98" t="e">
        <f t="shared" si="9"/>
        <v>#DIV/0!</v>
      </c>
    </row>
    <row r="54" ht="18" customHeight="1" spans="1:7">
      <c r="A54" s="95" t="s">
        <v>134</v>
      </c>
      <c r="B54" s="102">
        <f>B6-B22</f>
        <v>25513</v>
      </c>
      <c r="C54" s="102">
        <f>C6-C22</f>
        <v>21671</v>
      </c>
      <c r="D54" s="102">
        <f>D6-D22</f>
        <v>-3842</v>
      </c>
      <c r="E54" s="97">
        <f t="shared" si="8"/>
        <v>-15.058989534747</v>
      </c>
      <c r="F54" s="107"/>
      <c r="G54" s="98" t="e">
        <f t="shared" si="9"/>
        <v>#DIV/0!</v>
      </c>
    </row>
  </sheetData>
  <mergeCells count="9">
    <mergeCell ref="A2:G2"/>
    <mergeCell ref="C3:E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0.511805555555556" header="0.5" footer="0.314583333333333"/>
  <pageSetup paperSize="9" firstPageNumber="16" orientation="landscape" useFirstPageNumber="1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5"/>
  <sheetViews>
    <sheetView topLeftCell="A8" workbookViewId="0">
      <selection activeCell="C128" sqref="C128"/>
    </sheetView>
  </sheetViews>
  <sheetFormatPr defaultColWidth="9" defaultRowHeight="14.25" outlineLevelCol="5"/>
  <cols>
    <col min="1" max="1" width="5" style="1" customWidth="1"/>
    <col min="2" max="2" width="62.75" style="108" customWidth="1"/>
    <col min="3" max="3" width="15.6333333333333" style="109" customWidth="1"/>
    <col min="4" max="16384" width="9" style="1"/>
  </cols>
  <sheetData>
    <row r="1" ht="20.25" spans="1:3">
      <c r="A1" s="110" t="s">
        <v>135</v>
      </c>
      <c r="B1" s="110"/>
      <c r="C1" s="111"/>
    </row>
    <row r="2" ht="27" spans="1:3">
      <c r="A2" s="112" t="s">
        <v>136</v>
      </c>
      <c r="B2" s="112"/>
      <c r="C2" s="113"/>
    </row>
    <row r="3" ht="22" customHeight="1" spans="1:3">
      <c r="A3" s="114"/>
      <c r="B3" s="115" t="s">
        <v>137</v>
      </c>
      <c r="C3" s="86" t="s">
        <v>138</v>
      </c>
    </row>
    <row r="4" ht="19" customHeight="1" spans="1:3">
      <c r="A4" s="116"/>
      <c r="B4" s="117" t="s">
        <v>139</v>
      </c>
      <c r="C4" s="118" t="s">
        <v>140</v>
      </c>
    </row>
    <row r="5" ht="21" customHeight="1" spans="1:6">
      <c r="A5" s="119"/>
      <c r="B5" s="120" t="s">
        <v>141</v>
      </c>
      <c r="C5" s="121">
        <f>C6+C7+C78+C79+C80+C81+C82</f>
        <v>256617</v>
      </c>
      <c r="F5" s="122"/>
    </row>
    <row r="6" ht="21" customHeight="1" spans="1:6">
      <c r="A6" s="123"/>
      <c r="B6" s="120" t="s">
        <v>142</v>
      </c>
      <c r="C6" s="121">
        <v>26148</v>
      </c>
      <c r="F6" s="122"/>
    </row>
    <row r="7" ht="21" customHeight="1" spans="1:6">
      <c r="A7" s="123"/>
      <c r="B7" s="120" t="s">
        <v>143</v>
      </c>
      <c r="C7" s="121">
        <f>C8+C13+C56</f>
        <v>169809</v>
      </c>
      <c r="F7" s="122"/>
    </row>
    <row r="8" ht="21" customHeight="1" spans="1:6">
      <c r="A8" s="123"/>
      <c r="B8" s="124" t="s">
        <v>144</v>
      </c>
      <c r="C8" s="125">
        <f>SUM(C9:C12)</f>
        <v>3444</v>
      </c>
      <c r="F8" s="122"/>
    </row>
    <row r="9" ht="21" customHeight="1" spans="1:6">
      <c r="A9" s="123"/>
      <c r="B9" s="126" t="s">
        <v>145</v>
      </c>
      <c r="C9" s="127">
        <v>1420</v>
      </c>
      <c r="F9" s="122"/>
    </row>
    <row r="10" ht="21" customHeight="1" spans="1:6">
      <c r="A10" s="123"/>
      <c r="B10" s="126" t="s">
        <v>146</v>
      </c>
      <c r="C10" s="127">
        <v>586</v>
      </c>
      <c r="F10" s="122"/>
    </row>
    <row r="11" ht="21" customHeight="1" spans="1:6">
      <c r="A11" s="123"/>
      <c r="B11" s="126" t="s">
        <v>147</v>
      </c>
      <c r="C11" s="127">
        <v>138</v>
      </c>
      <c r="F11" s="122"/>
    </row>
    <row r="12" ht="21" customHeight="1" spans="1:6">
      <c r="A12" s="123" t="s">
        <v>148</v>
      </c>
      <c r="B12" s="126" t="s">
        <v>149</v>
      </c>
      <c r="C12" s="128">
        <v>1300</v>
      </c>
      <c r="F12" s="122"/>
    </row>
    <row r="13" ht="21" customHeight="1" spans="1:6">
      <c r="A13" s="123"/>
      <c r="B13" s="124" t="s">
        <v>150</v>
      </c>
      <c r="C13" s="125">
        <f>SUM(C14:C38,C40:C55)</f>
        <v>147680</v>
      </c>
      <c r="F13" s="122"/>
    </row>
    <row r="14" ht="21" customHeight="1" spans="1:6">
      <c r="A14" s="123"/>
      <c r="B14" s="126" t="s">
        <v>151</v>
      </c>
      <c r="C14" s="128">
        <v>1280</v>
      </c>
      <c r="F14" s="122"/>
    </row>
    <row r="15" ht="21" customHeight="1" spans="1:6">
      <c r="A15" s="123"/>
      <c r="B15" s="126" t="s">
        <v>152</v>
      </c>
      <c r="C15" s="128">
        <v>34703</v>
      </c>
      <c r="F15" s="122"/>
    </row>
    <row r="16" ht="21" customHeight="1" spans="1:6">
      <c r="A16" s="123"/>
      <c r="B16" s="126" t="s">
        <v>153</v>
      </c>
      <c r="C16" s="128">
        <v>1527</v>
      </c>
      <c r="F16" s="122"/>
    </row>
    <row r="17" ht="21" customHeight="1" spans="1:6">
      <c r="A17" s="123" t="s">
        <v>154</v>
      </c>
      <c r="B17" s="126" t="s">
        <v>155</v>
      </c>
      <c r="C17" s="128">
        <v>10188</v>
      </c>
      <c r="F17" s="122"/>
    </row>
    <row r="18" ht="21" customHeight="1" spans="1:6">
      <c r="A18" s="123"/>
      <c r="B18" s="126" t="s">
        <v>156</v>
      </c>
      <c r="C18" s="128">
        <v>19724</v>
      </c>
      <c r="F18" s="122"/>
    </row>
    <row r="19" ht="21" customHeight="1" spans="1:6">
      <c r="A19" s="123"/>
      <c r="B19" s="126" t="s">
        <v>157</v>
      </c>
      <c r="C19" s="128">
        <v>8896</v>
      </c>
      <c r="F19" s="122"/>
    </row>
    <row r="20" ht="21" customHeight="1" spans="1:6">
      <c r="A20" s="123"/>
      <c r="B20" s="126" t="s">
        <v>158</v>
      </c>
      <c r="C20" s="128">
        <v>995</v>
      </c>
      <c r="F20" s="122"/>
    </row>
    <row r="21" ht="21" customHeight="1" spans="1:6">
      <c r="A21" s="123"/>
      <c r="B21" s="126" t="s">
        <v>159</v>
      </c>
      <c r="C21" s="128"/>
      <c r="F21" s="122"/>
    </row>
    <row r="22" ht="21" customHeight="1" spans="1:6">
      <c r="A22" s="123" t="s">
        <v>160</v>
      </c>
      <c r="B22" s="126" t="s">
        <v>161</v>
      </c>
      <c r="C22" s="128"/>
      <c r="F22" s="122"/>
    </row>
    <row r="23" ht="21" customHeight="1" spans="1:6">
      <c r="A23" s="123"/>
      <c r="B23" s="126" t="s">
        <v>162</v>
      </c>
      <c r="C23" s="128"/>
      <c r="F23" s="122"/>
    </row>
    <row r="24" ht="21" customHeight="1" spans="1:6">
      <c r="A24" s="123"/>
      <c r="B24" s="126" t="s">
        <v>163</v>
      </c>
      <c r="C24" s="128"/>
      <c r="F24" s="122"/>
    </row>
    <row r="25" ht="21" customHeight="1" spans="1:6">
      <c r="A25" s="123"/>
      <c r="B25" s="126" t="s">
        <v>164</v>
      </c>
      <c r="C25" s="128"/>
      <c r="F25" s="122"/>
    </row>
    <row r="26" ht="21" customHeight="1" spans="1:6">
      <c r="A26" s="123"/>
      <c r="B26" s="126" t="s">
        <v>165</v>
      </c>
      <c r="C26" s="128"/>
      <c r="F26" s="122"/>
    </row>
    <row r="27" ht="21" customHeight="1" spans="1:6">
      <c r="A27" s="123" t="s">
        <v>166</v>
      </c>
      <c r="B27" s="126" t="s">
        <v>167</v>
      </c>
      <c r="C27" s="128">
        <v>7746</v>
      </c>
      <c r="F27" s="122"/>
    </row>
    <row r="28" ht="21" customHeight="1" spans="1:6">
      <c r="A28" s="123"/>
      <c r="B28" s="126" t="s">
        <v>168</v>
      </c>
      <c r="C28" s="128">
        <v>9846</v>
      </c>
      <c r="F28" s="122"/>
    </row>
    <row r="29" ht="21" customHeight="1" spans="1:6">
      <c r="A29" s="123"/>
      <c r="B29" s="126" t="s">
        <v>169</v>
      </c>
      <c r="C29" s="128">
        <v>770</v>
      </c>
      <c r="F29" s="122"/>
    </row>
    <row r="30" ht="21" customHeight="1" spans="1:6">
      <c r="A30" s="123"/>
      <c r="B30" s="126" t="s">
        <v>170</v>
      </c>
      <c r="C30" s="128">
        <v>311</v>
      </c>
      <c r="F30" s="122"/>
    </row>
    <row r="31" ht="21" customHeight="1" spans="1:6">
      <c r="A31" s="123"/>
      <c r="B31" s="129" t="s">
        <v>171</v>
      </c>
      <c r="C31" s="130"/>
      <c r="F31" s="122"/>
    </row>
    <row r="32" ht="21" customHeight="1" spans="1:6">
      <c r="A32" s="123"/>
      <c r="B32" s="129" t="s">
        <v>172</v>
      </c>
      <c r="C32" s="130"/>
      <c r="F32" s="122"/>
    </row>
    <row r="33" ht="21" customHeight="1" spans="1:6">
      <c r="A33" s="123"/>
      <c r="B33" s="129" t="s">
        <v>173</v>
      </c>
      <c r="C33" s="130"/>
      <c r="F33" s="122"/>
    </row>
    <row r="34" ht="21" customHeight="1" spans="1:6">
      <c r="A34" s="123"/>
      <c r="B34" s="129" t="s">
        <v>174</v>
      </c>
      <c r="C34" s="130">
        <v>1772</v>
      </c>
      <c r="F34" s="122"/>
    </row>
    <row r="35" ht="21" customHeight="1" spans="1:6">
      <c r="A35" s="123"/>
      <c r="B35" s="129" t="s">
        <v>175</v>
      </c>
      <c r="C35" s="130">
        <v>6394</v>
      </c>
      <c r="F35" s="122"/>
    </row>
    <row r="36" ht="21" customHeight="1" spans="1:6">
      <c r="A36" s="123"/>
      <c r="B36" s="129" t="s">
        <v>176</v>
      </c>
      <c r="C36" s="130"/>
      <c r="F36" s="122"/>
    </row>
    <row r="37" ht="21" customHeight="1" spans="1:6">
      <c r="A37" s="123"/>
      <c r="B37" s="129" t="s">
        <v>177</v>
      </c>
      <c r="C37" s="130">
        <v>820</v>
      </c>
      <c r="F37" s="122"/>
    </row>
    <row r="38" ht="21" customHeight="1" spans="1:6">
      <c r="A38" s="123"/>
      <c r="B38" s="129" t="s">
        <v>178</v>
      </c>
      <c r="C38" s="130">
        <v>13879</v>
      </c>
      <c r="F38" s="122"/>
    </row>
    <row r="39" ht="21" customHeight="1" spans="1:6">
      <c r="A39" s="123"/>
      <c r="B39" s="129" t="s">
        <v>179</v>
      </c>
      <c r="C39" s="130">
        <v>5</v>
      </c>
      <c r="F39" s="122"/>
    </row>
    <row r="40" ht="21" customHeight="1" spans="1:6">
      <c r="A40" s="123"/>
      <c r="B40" s="129" t="s">
        <v>180</v>
      </c>
      <c r="C40" s="130">
        <v>4277</v>
      </c>
      <c r="F40" s="122"/>
    </row>
    <row r="41" ht="21" customHeight="1" spans="1:6">
      <c r="A41" s="123"/>
      <c r="B41" s="129" t="s">
        <v>181</v>
      </c>
      <c r="C41" s="130">
        <v>2868</v>
      </c>
      <c r="F41" s="122"/>
    </row>
    <row r="42" ht="21" customHeight="1" spans="1:6">
      <c r="A42" s="123"/>
      <c r="B42" s="129" t="s">
        <v>182</v>
      </c>
      <c r="C42" s="130"/>
      <c r="F42" s="122"/>
    </row>
    <row r="43" ht="21" customHeight="1" spans="1:6">
      <c r="A43" s="123"/>
      <c r="B43" s="129" t="s">
        <v>183</v>
      </c>
      <c r="C43" s="130">
        <v>12152</v>
      </c>
      <c r="F43" s="122"/>
    </row>
    <row r="44" ht="21" customHeight="1" spans="1:6">
      <c r="A44" s="123"/>
      <c r="B44" s="129" t="s">
        <v>184</v>
      </c>
      <c r="C44" s="130">
        <v>2018</v>
      </c>
      <c r="F44" s="122"/>
    </row>
    <row r="45" ht="21" customHeight="1" spans="1:6">
      <c r="A45" s="123"/>
      <c r="B45" s="129" t="s">
        <v>185</v>
      </c>
      <c r="C45" s="130"/>
      <c r="F45" s="122"/>
    </row>
    <row r="46" ht="21" customHeight="1" spans="1:6">
      <c r="A46" s="123"/>
      <c r="B46" s="129" t="s">
        <v>186</v>
      </c>
      <c r="C46" s="130"/>
      <c r="F46" s="122"/>
    </row>
    <row r="47" ht="21" customHeight="1" spans="1:6">
      <c r="A47" s="123"/>
      <c r="B47" s="129" t="s">
        <v>187</v>
      </c>
      <c r="C47" s="130"/>
      <c r="F47" s="122"/>
    </row>
    <row r="48" ht="21" customHeight="1" spans="1:6">
      <c r="A48" s="123"/>
      <c r="B48" s="129" t="s">
        <v>188</v>
      </c>
      <c r="C48" s="130"/>
      <c r="F48" s="122"/>
    </row>
    <row r="49" ht="21" customHeight="1" spans="1:6">
      <c r="A49" s="123"/>
      <c r="B49" s="129" t="s">
        <v>189</v>
      </c>
      <c r="C49" s="130">
        <v>698</v>
      </c>
      <c r="F49" s="122"/>
    </row>
    <row r="50" ht="21" customHeight="1" spans="1:6">
      <c r="A50" s="123"/>
      <c r="B50" s="129" t="s">
        <v>190</v>
      </c>
      <c r="C50" s="130"/>
      <c r="F50" s="122"/>
    </row>
    <row r="51" ht="21" customHeight="1" spans="1:6">
      <c r="A51" s="123"/>
      <c r="B51" s="129" t="s">
        <v>191</v>
      </c>
      <c r="C51" s="130">
        <v>1040</v>
      </c>
      <c r="F51" s="122"/>
    </row>
    <row r="52" ht="21" customHeight="1" spans="1:6">
      <c r="A52" s="123"/>
      <c r="B52" s="131" t="s">
        <v>192</v>
      </c>
      <c r="C52" s="127">
        <v>34</v>
      </c>
      <c r="F52" s="122"/>
    </row>
    <row r="53" ht="21" customHeight="1" spans="1:6">
      <c r="A53" s="123"/>
      <c r="B53" s="131" t="s">
        <v>193</v>
      </c>
      <c r="C53" s="127">
        <v>281</v>
      </c>
      <c r="F53" s="122"/>
    </row>
    <row r="54" ht="21" customHeight="1" spans="1:6">
      <c r="A54" s="123"/>
      <c r="B54" s="131" t="s">
        <v>194</v>
      </c>
      <c r="C54" s="127">
        <v>5461</v>
      </c>
      <c r="F54" s="122"/>
    </row>
    <row r="55" ht="21" customHeight="1" spans="1:6">
      <c r="A55" s="123"/>
      <c r="B55" s="129" t="s">
        <v>195</v>
      </c>
      <c r="C55" s="130"/>
      <c r="F55" s="122"/>
    </row>
    <row r="56" ht="21" customHeight="1" spans="1:6">
      <c r="A56" s="123"/>
      <c r="B56" s="124" t="s">
        <v>196</v>
      </c>
      <c r="C56" s="125">
        <f>SUM(C57:C77)</f>
        <v>18685</v>
      </c>
      <c r="F56" s="122"/>
    </row>
    <row r="57" ht="21" customHeight="1" spans="1:6">
      <c r="A57" s="123" t="s">
        <v>197</v>
      </c>
      <c r="B57" s="132" t="s">
        <v>198</v>
      </c>
      <c r="C57" s="128">
        <v>57</v>
      </c>
      <c r="F57" s="122"/>
    </row>
    <row r="58" ht="21" customHeight="1" spans="1:6">
      <c r="A58" s="123"/>
      <c r="B58" s="132" t="s">
        <v>199</v>
      </c>
      <c r="C58" s="128"/>
      <c r="F58" s="122"/>
    </row>
    <row r="59" ht="21" customHeight="1" spans="1:6">
      <c r="A59" s="123"/>
      <c r="B59" s="132" t="s">
        <v>200</v>
      </c>
      <c r="C59" s="128"/>
      <c r="F59" s="122"/>
    </row>
    <row r="60" ht="21" customHeight="1" spans="1:6">
      <c r="A60" s="123"/>
      <c r="B60" s="132" t="s">
        <v>201</v>
      </c>
      <c r="C60" s="128"/>
      <c r="F60" s="122"/>
    </row>
    <row r="61" ht="21" customHeight="1" spans="1:6">
      <c r="A61" s="123"/>
      <c r="B61" s="132" t="s">
        <v>202</v>
      </c>
      <c r="C61" s="128">
        <v>98</v>
      </c>
      <c r="F61" s="122"/>
    </row>
    <row r="62" ht="21" customHeight="1" spans="1:6">
      <c r="A62" s="123" t="s">
        <v>203</v>
      </c>
      <c r="B62" s="132" t="s">
        <v>204</v>
      </c>
      <c r="C62" s="128">
        <v>10</v>
      </c>
      <c r="F62" s="122"/>
    </row>
    <row r="63" ht="21" customHeight="1" spans="1:6">
      <c r="A63" s="123"/>
      <c r="B63" s="132" t="s">
        <v>205</v>
      </c>
      <c r="C63" s="128">
        <v>3890</v>
      </c>
      <c r="F63" s="122"/>
    </row>
    <row r="64" ht="21" customHeight="1" spans="1:6">
      <c r="A64" s="123"/>
      <c r="B64" s="132" t="s">
        <v>206</v>
      </c>
      <c r="C64" s="128">
        <v>183</v>
      </c>
      <c r="F64" s="122"/>
    </row>
    <row r="65" ht="21" customHeight="1" spans="1:6">
      <c r="A65" s="123"/>
      <c r="B65" s="132" t="s">
        <v>207</v>
      </c>
      <c r="C65" s="128">
        <v>427</v>
      </c>
      <c r="F65" s="122"/>
    </row>
    <row r="66" ht="21" customHeight="1" spans="1:6">
      <c r="A66" s="123"/>
      <c r="B66" s="132" t="s">
        <v>208</v>
      </c>
      <c r="C66" s="128">
        <v>980</v>
      </c>
      <c r="F66" s="122"/>
    </row>
    <row r="67" ht="21" customHeight="1" spans="1:6">
      <c r="A67" s="123"/>
      <c r="B67" s="132" t="s">
        <v>209</v>
      </c>
      <c r="C67" s="128">
        <v>130</v>
      </c>
      <c r="F67" s="122"/>
    </row>
    <row r="68" ht="21" customHeight="1" spans="1:6">
      <c r="A68" s="133"/>
      <c r="B68" s="132" t="s">
        <v>210</v>
      </c>
      <c r="C68" s="128">
        <v>9981</v>
      </c>
      <c r="F68" s="122"/>
    </row>
    <row r="69" ht="21" customHeight="1" spans="1:6">
      <c r="A69" s="123"/>
      <c r="B69" s="132" t="s">
        <v>211</v>
      </c>
      <c r="C69" s="128">
        <v>483</v>
      </c>
      <c r="F69" s="122"/>
    </row>
    <row r="70" ht="21" customHeight="1" spans="1:6">
      <c r="A70" s="123"/>
      <c r="B70" s="132" t="s">
        <v>212</v>
      </c>
      <c r="C70" s="128">
        <v>102</v>
      </c>
      <c r="F70" s="122"/>
    </row>
    <row r="71" ht="21" customHeight="1" spans="1:6">
      <c r="A71" s="123"/>
      <c r="B71" s="132" t="s">
        <v>213</v>
      </c>
      <c r="C71" s="128">
        <v>150</v>
      </c>
      <c r="F71" s="122"/>
    </row>
    <row r="72" ht="21" customHeight="1" spans="1:6">
      <c r="A72" s="123"/>
      <c r="B72" s="132" t="s">
        <v>214</v>
      </c>
      <c r="C72" s="128">
        <v>785</v>
      </c>
      <c r="F72" s="122"/>
    </row>
    <row r="73" ht="21" customHeight="1" spans="1:6">
      <c r="A73" s="134" t="s">
        <v>148</v>
      </c>
      <c r="B73" s="132" t="s">
        <v>215</v>
      </c>
      <c r="C73" s="128">
        <v>110</v>
      </c>
      <c r="F73" s="122"/>
    </row>
    <row r="74" ht="21" customHeight="1" spans="1:6">
      <c r="A74" s="134"/>
      <c r="B74" s="132" t="s">
        <v>216</v>
      </c>
      <c r="C74" s="128"/>
      <c r="F74" s="122"/>
    </row>
    <row r="75" ht="21" customHeight="1" spans="1:6">
      <c r="A75" s="134"/>
      <c r="B75" s="132" t="s">
        <v>217</v>
      </c>
      <c r="C75" s="128">
        <v>250</v>
      </c>
      <c r="F75" s="122"/>
    </row>
    <row r="76" ht="21" customHeight="1" spans="1:6">
      <c r="A76" s="134"/>
      <c r="B76" s="132" t="s">
        <v>218</v>
      </c>
      <c r="C76" s="128">
        <v>1049</v>
      </c>
      <c r="F76" s="122"/>
    </row>
    <row r="77" ht="21" customHeight="1" spans="1:6">
      <c r="A77" s="134" t="s">
        <v>154</v>
      </c>
      <c r="B77" s="135" t="s">
        <v>219</v>
      </c>
      <c r="C77" s="128"/>
      <c r="F77" s="122"/>
    </row>
    <row r="78" ht="21" customHeight="1" spans="1:6">
      <c r="A78" s="134"/>
      <c r="B78" s="124" t="s">
        <v>220</v>
      </c>
      <c r="C78" s="125">
        <v>26863</v>
      </c>
      <c r="F78" s="122"/>
    </row>
    <row r="79" ht="21" customHeight="1" spans="1:6">
      <c r="A79" s="134"/>
      <c r="B79" s="124" t="s">
        <v>221</v>
      </c>
      <c r="C79" s="125">
        <v>25513</v>
      </c>
      <c r="F79" s="122"/>
    </row>
    <row r="80" ht="21" customHeight="1" spans="1:6">
      <c r="A80" s="134" t="s">
        <v>160</v>
      </c>
      <c r="B80" s="124" t="s">
        <v>222</v>
      </c>
      <c r="C80" s="125">
        <v>2500</v>
      </c>
      <c r="F80" s="122"/>
    </row>
    <row r="81" ht="21" customHeight="1" spans="1:6">
      <c r="A81" s="134"/>
      <c r="B81" s="124" t="s">
        <v>223</v>
      </c>
      <c r="C81" s="125">
        <v>3182</v>
      </c>
      <c r="F81" s="122"/>
    </row>
    <row r="82" ht="21" customHeight="1" spans="1:6">
      <c r="A82" s="134"/>
      <c r="B82" s="124" t="s">
        <v>224</v>
      </c>
      <c r="C82" s="125">
        <v>2602</v>
      </c>
      <c r="F82" s="122"/>
    </row>
    <row r="83" ht="21" customHeight="1" spans="1:6">
      <c r="A83" s="134"/>
      <c r="B83" s="124" t="s">
        <v>225</v>
      </c>
      <c r="C83" s="125">
        <f>C84+C85+C95+C96+C98</f>
        <v>234946</v>
      </c>
      <c r="F83" s="122"/>
    </row>
    <row r="84" ht="21" customHeight="1" spans="1:6">
      <c r="A84" s="134" t="s">
        <v>166</v>
      </c>
      <c r="B84" s="124" t="s">
        <v>226</v>
      </c>
      <c r="C84" s="125">
        <v>206616</v>
      </c>
      <c r="F84" s="122"/>
    </row>
    <row r="85" ht="21" customHeight="1" spans="1:6">
      <c r="A85" s="134"/>
      <c r="B85" s="124" t="s">
        <v>227</v>
      </c>
      <c r="C85" s="125">
        <f>C86+C89</f>
        <v>1469</v>
      </c>
      <c r="F85" s="122"/>
    </row>
    <row r="86" ht="21" customHeight="1" spans="1:6">
      <c r="A86" s="134"/>
      <c r="B86" s="136" t="s">
        <v>228</v>
      </c>
      <c r="C86" s="130">
        <f>SUM(C87:C88)</f>
        <v>167</v>
      </c>
      <c r="F86" s="122"/>
    </row>
    <row r="87" ht="21" customHeight="1" spans="1:6">
      <c r="A87" s="134"/>
      <c r="B87" s="129" t="s">
        <v>229</v>
      </c>
      <c r="C87" s="137"/>
      <c r="F87" s="122"/>
    </row>
    <row r="88" ht="21" customHeight="1" spans="1:6">
      <c r="A88" s="134"/>
      <c r="B88" s="138" t="s">
        <v>230</v>
      </c>
      <c r="C88" s="137">
        <v>167</v>
      </c>
      <c r="F88" s="122"/>
    </row>
    <row r="89" ht="21" customHeight="1" spans="1:6">
      <c r="A89" s="134"/>
      <c r="B89" s="139" t="s">
        <v>231</v>
      </c>
      <c r="C89" s="125">
        <f>SUM(C90:C94)</f>
        <v>1302</v>
      </c>
      <c r="F89" s="122"/>
    </row>
    <row r="90" ht="21" customHeight="1" spans="1:6">
      <c r="A90" s="134" t="s">
        <v>197</v>
      </c>
      <c r="B90" s="140" t="s">
        <v>232</v>
      </c>
      <c r="C90" s="128">
        <v>296</v>
      </c>
      <c r="F90" s="122"/>
    </row>
    <row r="91" ht="21" customHeight="1" spans="1:6">
      <c r="A91" s="123"/>
      <c r="B91" s="140" t="s">
        <v>233</v>
      </c>
      <c r="C91" s="128">
        <v>72</v>
      </c>
      <c r="F91" s="122"/>
    </row>
    <row r="92" ht="21" customHeight="1" spans="1:6">
      <c r="A92" s="123"/>
      <c r="B92" s="140" t="s">
        <v>234</v>
      </c>
      <c r="C92" s="128">
        <v>459</v>
      </c>
      <c r="F92" s="122"/>
    </row>
    <row r="93" ht="21" customHeight="1" spans="1:6">
      <c r="A93" s="123"/>
      <c r="B93" s="141" t="s">
        <v>235</v>
      </c>
      <c r="C93" s="142">
        <v>390</v>
      </c>
      <c r="F93" s="122"/>
    </row>
    <row r="94" ht="21" customHeight="1" spans="1:6">
      <c r="A94" s="123"/>
      <c r="B94" s="141" t="s">
        <v>236</v>
      </c>
      <c r="C94" s="142">
        <v>85</v>
      </c>
      <c r="F94" s="122"/>
    </row>
    <row r="95" ht="21" customHeight="1" spans="1:6">
      <c r="A95" s="134" t="s">
        <v>203</v>
      </c>
      <c r="B95" s="139" t="s">
        <v>237</v>
      </c>
      <c r="C95" s="125">
        <v>11742</v>
      </c>
      <c r="F95" s="122"/>
    </row>
    <row r="96" ht="21" customHeight="1" spans="1:6">
      <c r="A96" s="134"/>
      <c r="B96" s="139" t="s">
        <v>238</v>
      </c>
      <c r="C96" s="125">
        <v>14162</v>
      </c>
      <c r="F96" s="122"/>
    </row>
    <row r="97" ht="21" customHeight="1" spans="1:6">
      <c r="A97" s="134"/>
      <c r="B97" s="143" t="s">
        <v>239</v>
      </c>
      <c r="C97" s="144"/>
      <c r="F97" s="122"/>
    </row>
    <row r="98" ht="21" customHeight="1" spans="1:6">
      <c r="A98" s="134"/>
      <c r="B98" s="145" t="s">
        <v>240</v>
      </c>
      <c r="C98" s="146">
        <v>957</v>
      </c>
      <c r="F98" s="122"/>
    </row>
    <row r="99" ht="21" customHeight="1" spans="1:6">
      <c r="A99" s="134"/>
      <c r="B99" s="124" t="s">
        <v>241</v>
      </c>
      <c r="C99" s="125">
        <f>C5-C83-C97</f>
        <v>21671</v>
      </c>
      <c r="F99" s="122"/>
    </row>
    <row r="100" ht="21" customHeight="1" spans="1:6">
      <c r="A100" s="123"/>
      <c r="B100" s="126" t="s">
        <v>242</v>
      </c>
      <c r="C100" s="128"/>
      <c r="F100" s="122"/>
    </row>
    <row r="101" ht="21" customHeight="1" spans="1:6">
      <c r="A101" s="147"/>
      <c r="B101" s="126" t="s">
        <v>243</v>
      </c>
      <c r="C101" s="128"/>
      <c r="F101" s="122"/>
    </row>
    <row r="102" ht="21" customHeight="1" spans="1:6">
      <c r="A102" s="148" t="s">
        <v>244</v>
      </c>
      <c r="B102" s="124" t="s">
        <v>245</v>
      </c>
      <c r="C102" s="125">
        <f>SUM(C103:C108)</f>
        <v>32345</v>
      </c>
      <c r="F102" s="122"/>
    </row>
    <row r="103" ht="21" customHeight="1" spans="1:6">
      <c r="A103" s="149"/>
      <c r="B103" s="126" t="s">
        <v>246</v>
      </c>
      <c r="C103" s="128">
        <v>13099</v>
      </c>
      <c r="F103" s="122"/>
    </row>
    <row r="104" ht="21" customHeight="1" spans="1:6">
      <c r="A104" s="149"/>
      <c r="B104" s="126" t="s">
        <v>247</v>
      </c>
      <c r="C104" s="128">
        <v>1793</v>
      </c>
      <c r="F104" s="122"/>
    </row>
    <row r="105" ht="21" customHeight="1" spans="1:6">
      <c r="A105" s="149"/>
      <c r="B105" s="126" t="s">
        <v>248</v>
      </c>
      <c r="C105" s="128">
        <v>2453</v>
      </c>
      <c r="F105" s="122"/>
    </row>
    <row r="106" ht="21" customHeight="1" spans="1:6">
      <c r="A106" s="149"/>
      <c r="B106" s="126" t="s">
        <v>249</v>
      </c>
      <c r="C106" s="128"/>
      <c r="F106" s="122"/>
    </row>
    <row r="107" ht="21" customHeight="1" spans="1:6">
      <c r="A107" s="149"/>
      <c r="B107" s="126" t="s">
        <v>222</v>
      </c>
      <c r="C107" s="128"/>
      <c r="F107" s="122"/>
    </row>
    <row r="108" ht="21" customHeight="1" spans="1:6">
      <c r="A108" s="149"/>
      <c r="B108" s="131" t="s">
        <v>250</v>
      </c>
      <c r="C108" s="130">
        <f>C109+C110+C111</f>
        <v>15000</v>
      </c>
      <c r="F108" s="122"/>
    </row>
    <row r="109" ht="21" customHeight="1" spans="1:6">
      <c r="A109" s="149"/>
      <c r="B109" s="131" t="s">
        <v>251</v>
      </c>
      <c r="C109" s="130">
        <v>15000</v>
      </c>
      <c r="F109" s="122"/>
    </row>
    <row r="110" ht="21" customHeight="1" spans="1:6">
      <c r="A110" s="149"/>
      <c r="B110" s="131" t="s">
        <v>252</v>
      </c>
      <c r="C110" s="130"/>
      <c r="F110" s="122"/>
    </row>
    <row r="111" ht="21" customHeight="1" spans="1:6">
      <c r="A111" s="149"/>
      <c r="B111" s="131" t="s">
        <v>253</v>
      </c>
      <c r="C111" s="130"/>
      <c r="F111" s="122"/>
    </row>
    <row r="112" ht="21" customHeight="1" spans="1:6">
      <c r="A112" s="149"/>
      <c r="B112" s="150" t="s">
        <v>254</v>
      </c>
      <c r="C112" s="151">
        <f>SUM(C113:C114)</f>
        <v>29152</v>
      </c>
      <c r="F112" s="122"/>
    </row>
    <row r="113" ht="21" customHeight="1" spans="1:6">
      <c r="A113" s="149"/>
      <c r="B113" s="152" t="s">
        <v>255</v>
      </c>
      <c r="C113" s="153">
        <v>26652</v>
      </c>
      <c r="F113" s="122"/>
    </row>
    <row r="114" ht="21" customHeight="1" spans="1:6">
      <c r="A114" s="149"/>
      <c r="B114" s="152" t="s">
        <v>256</v>
      </c>
      <c r="C114" s="153">
        <v>2500</v>
      </c>
      <c r="F114" s="122"/>
    </row>
    <row r="115" ht="21" customHeight="1" spans="1:6">
      <c r="A115" s="154"/>
      <c r="B115" s="150" t="s">
        <v>241</v>
      </c>
      <c r="C115" s="151">
        <f>C102-C112</f>
        <v>3193</v>
      </c>
      <c r="F115" s="122"/>
    </row>
    <row r="116" ht="21" customHeight="1" spans="1:6">
      <c r="A116" s="148" t="s">
        <v>257</v>
      </c>
      <c r="B116" s="150" t="s">
        <v>258</v>
      </c>
      <c r="C116" s="151"/>
      <c r="F116" s="122"/>
    </row>
    <row r="117" ht="21" customHeight="1" spans="1:6">
      <c r="A117" s="149"/>
      <c r="B117" s="152" t="s">
        <v>259</v>
      </c>
      <c r="C117" s="153"/>
      <c r="F117" s="122"/>
    </row>
    <row r="118" ht="21" customHeight="1" spans="1:6">
      <c r="A118" s="149"/>
      <c r="B118" s="152" t="s">
        <v>247</v>
      </c>
      <c r="C118" s="153"/>
      <c r="F118" s="122"/>
    </row>
    <row r="119" ht="21" customHeight="1" spans="1:6">
      <c r="A119" s="149"/>
      <c r="B119" s="152" t="s">
        <v>248</v>
      </c>
      <c r="C119" s="153"/>
      <c r="F119" s="122"/>
    </row>
    <row r="120" ht="21" customHeight="1" spans="1:6">
      <c r="A120" s="149"/>
      <c r="B120" s="150" t="s">
        <v>260</v>
      </c>
      <c r="C120" s="151"/>
      <c r="F120" s="122"/>
    </row>
    <row r="121" ht="21" customHeight="1" spans="1:6">
      <c r="A121" s="149"/>
      <c r="B121" s="152" t="s">
        <v>261</v>
      </c>
      <c r="C121" s="153"/>
      <c r="F121" s="122"/>
    </row>
    <row r="122" ht="21" customHeight="1" spans="1:6">
      <c r="A122" s="149"/>
      <c r="B122" s="152" t="s">
        <v>256</v>
      </c>
      <c r="C122" s="153"/>
      <c r="F122" s="122"/>
    </row>
    <row r="123" ht="21" customHeight="1" spans="1:6">
      <c r="A123" s="154"/>
      <c r="B123" s="150" t="s">
        <v>241</v>
      </c>
      <c r="C123" s="151"/>
      <c r="F123" s="122"/>
    </row>
    <row r="124" ht="21" customHeight="1" spans="1:6">
      <c r="A124" s="155" t="s">
        <v>262</v>
      </c>
      <c r="B124" s="150" t="s">
        <v>263</v>
      </c>
      <c r="C124" s="151">
        <v>5340</v>
      </c>
      <c r="F124" s="122"/>
    </row>
    <row r="125" ht="21" customHeight="1" spans="1:6">
      <c r="A125" s="155"/>
      <c r="B125" s="150" t="s">
        <v>264</v>
      </c>
      <c r="C125" s="151">
        <v>1469</v>
      </c>
      <c r="F125" s="122"/>
    </row>
    <row r="126" ht="21" customHeight="1" spans="1:6">
      <c r="A126" s="155"/>
      <c r="B126" s="152" t="s">
        <v>265</v>
      </c>
      <c r="C126" s="153">
        <v>1469</v>
      </c>
      <c r="F126" s="122"/>
    </row>
    <row r="127" ht="21" customHeight="1" spans="1:6">
      <c r="A127" s="155"/>
      <c r="B127" s="150" t="s">
        <v>266</v>
      </c>
      <c r="C127" s="151">
        <f>SUM(C128:C131)</f>
        <v>165063</v>
      </c>
      <c r="F127" s="122"/>
    </row>
    <row r="128" ht="21" customHeight="1" spans="1:6">
      <c r="A128" s="155"/>
      <c r="B128" s="150" t="s">
        <v>267</v>
      </c>
      <c r="C128" s="156">
        <v>91000</v>
      </c>
      <c r="F128" s="122"/>
    </row>
    <row r="129" ht="21" customHeight="1" spans="1:6">
      <c r="A129" s="155"/>
      <c r="B129" s="150" t="s">
        <v>268</v>
      </c>
      <c r="C129" s="156">
        <v>57340</v>
      </c>
      <c r="F129" s="122"/>
    </row>
    <row r="130" ht="21" customHeight="1" spans="1:6">
      <c r="A130" s="155"/>
      <c r="B130" s="150" t="s">
        <v>269</v>
      </c>
      <c r="C130" s="156">
        <v>16723</v>
      </c>
      <c r="F130" s="122"/>
    </row>
    <row r="131" ht="21" customHeight="1" spans="1:6">
      <c r="A131" s="155"/>
      <c r="B131" s="150" t="s">
        <v>270</v>
      </c>
      <c r="C131" s="156"/>
      <c r="F131" s="122"/>
    </row>
    <row r="132" ht="21" customHeight="1" spans="1:6">
      <c r="A132" s="155"/>
      <c r="B132" s="150" t="s">
        <v>271</v>
      </c>
      <c r="C132" s="151">
        <f>SUM(C133:C134)</f>
        <v>2627</v>
      </c>
      <c r="F132" s="122"/>
    </row>
    <row r="133" ht="21" customHeight="1" spans="1:6">
      <c r="A133" s="155"/>
      <c r="B133" s="152" t="s">
        <v>272</v>
      </c>
      <c r="C133" s="153">
        <v>2500</v>
      </c>
      <c r="F133" s="122"/>
    </row>
    <row r="134" ht="21" customHeight="1" spans="1:6">
      <c r="A134" s="155"/>
      <c r="B134" s="152" t="s">
        <v>273</v>
      </c>
      <c r="C134" s="153">
        <v>127</v>
      </c>
      <c r="F134" s="122"/>
    </row>
    <row r="135" ht="21" customHeight="1" spans="1:6">
      <c r="A135" s="155"/>
      <c r="B135" s="150" t="s">
        <v>274</v>
      </c>
      <c r="C135" s="151">
        <v>172262</v>
      </c>
      <c r="F135" s="122"/>
    </row>
    <row r="136" ht="21" customHeight="1" spans="1:6">
      <c r="A136" s="155"/>
      <c r="B136" s="150" t="s">
        <v>275</v>
      </c>
      <c r="C136" s="151">
        <f>SUM(C137:C138)</f>
        <v>-3917</v>
      </c>
      <c r="F136" s="122"/>
    </row>
    <row r="137" ht="21" customHeight="1" spans="1:6">
      <c r="A137" s="155"/>
      <c r="B137" s="152" t="s">
        <v>276</v>
      </c>
      <c r="C137" s="153">
        <v>-390</v>
      </c>
      <c r="F137" s="122"/>
    </row>
    <row r="138" ht="21" customHeight="1" spans="1:6">
      <c r="A138" s="155"/>
      <c r="B138" s="152" t="s">
        <v>277</v>
      </c>
      <c r="C138" s="153">
        <v>-3527</v>
      </c>
      <c r="F138" s="122"/>
    </row>
    <row r="139" ht="21" customHeight="1" spans="1:6">
      <c r="A139" s="155" t="s">
        <v>278</v>
      </c>
      <c r="B139" s="150" t="s">
        <v>279</v>
      </c>
      <c r="C139" s="151">
        <v>91810</v>
      </c>
      <c r="F139" s="122"/>
    </row>
    <row r="140" ht="21" customHeight="1" spans="1:6">
      <c r="A140" s="155"/>
      <c r="B140" s="150" t="s">
        <v>280</v>
      </c>
      <c r="C140" s="151">
        <v>41825</v>
      </c>
      <c r="F140" s="122"/>
    </row>
    <row r="141" ht="21" customHeight="1" spans="1:6">
      <c r="A141" s="155"/>
      <c r="B141" s="150" t="s">
        <v>281</v>
      </c>
      <c r="C141" s="151">
        <v>11500</v>
      </c>
      <c r="F141" s="122"/>
    </row>
    <row r="142" ht="21" customHeight="1" spans="1:6">
      <c r="A142" s="155"/>
      <c r="B142" s="150" t="s">
        <v>282</v>
      </c>
      <c r="C142" s="151">
        <v>122135</v>
      </c>
      <c r="F142" s="122"/>
    </row>
    <row r="143" spans="6:6">
      <c r="F143" s="122"/>
    </row>
    <row r="144" spans="6:6">
      <c r="F144" s="122"/>
    </row>
    <row r="145" spans="6:6">
      <c r="F145" s="122"/>
    </row>
    <row r="146" spans="6:6">
      <c r="F146" s="122"/>
    </row>
    <row r="147" spans="6:6">
      <c r="F147" s="122"/>
    </row>
    <row r="148" spans="6:6">
      <c r="F148" s="122"/>
    </row>
    <row r="149" spans="6:6">
      <c r="F149" s="122"/>
    </row>
    <row r="150" spans="6:6">
      <c r="F150" s="122"/>
    </row>
    <row r="151" spans="6:6">
      <c r="F151" s="122"/>
    </row>
    <row r="152" spans="6:6">
      <c r="F152" s="122"/>
    </row>
    <row r="153" spans="6:6">
      <c r="F153" s="122"/>
    </row>
    <row r="154" spans="6:6">
      <c r="F154" s="122"/>
    </row>
    <row r="155" spans="6:6">
      <c r="F155" s="122"/>
    </row>
    <row r="156" spans="6:6">
      <c r="F156" s="122"/>
    </row>
    <row r="157" spans="6:6">
      <c r="F157" s="122"/>
    </row>
    <row r="158" spans="6:6">
      <c r="F158" s="122"/>
    </row>
    <row r="159" spans="6:6">
      <c r="F159" s="122"/>
    </row>
    <row r="160" spans="6:6">
      <c r="F160" s="122"/>
    </row>
    <row r="161" spans="6:6">
      <c r="F161" s="122"/>
    </row>
    <row r="162" spans="6:6">
      <c r="F162" s="122"/>
    </row>
    <row r="163" spans="6:6">
      <c r="F163" s="122"/>
    </row>
    <row r="164" spans="6:6">
      <c r="F164" s="122"/>
    </row>
    <row r="165" spans="6:6">
      <c r="F165" s="122"/>
    </row>
    <row r="166" spans="6:6">
      <c r="F166" s="122"/>
    </row>
    <row r="167" spans="6:6">
      <c r="F167" s="122"/>
    </row>
    <row r="168" spans="6:6">
      <c r="F168" s="122"/>
    </row>
    <row r="169" spans="6:6">
      <c r="F169" s="122"/>
    </row>
    <row r="170" spans="6:6">
      <c r="F170" s="122"/>
    </row>
    <row r="171" spans="6:6">
      <c r="F171" s="122"/>
    </row>
    <row r="172" spans="6:6">
      <c r="F172" s="122"/>
    </row>
    <row r="173" spans="6:6">
      <c r="F173" s="122"/>
    </row>
    <row r="174" spans="6:6">
      <c r="F174" s="122"/>
    </row>
    <row r="175" spans="6:6">
      <c r="F175" s="122"/>
    </row>
    <row r="176" spans="6:6">
      <c r="F176" s="122"/>
    </row>
    <row r="177" spans="6:6">
      <c r="F177" s="122"/>
    </row>
    <row r="178" spans="6:6">
      <c r="F178" s="122"/>
    </row>
    <row r="179" spans="6:6">
      <c r="F179" s="122"/>
    </row>
    <row r="180" spans="6:6">
      <c r="F180" s="122"/>
    </row>
    <row r="181" spans="6:6">
      <c r="F181" s="122"/>
    </row>
    <row r="182" spans="6:6">
      <c r="F182" s="122"/>
    </row>
    <row r="183" spans="6:6">
      <c r="F183" s="122"/>
    </row>
    <row r="184" spans="6:6">
      <c r="F184" s="122"/>
    </row>
    <row r="185" spans="6:6">
      <c r="F185" s="122"/>
    </row>
    <row r="186" spans="6:6">
      <c r="F186" s="122"/>
    </row>
    <row r="187" spans="6:6">
      <c r="F187" s="122"/>
    </row>
    <row r="188" spans="6:6">
      <c r="F188" s="122"/>
    </row>
    <row r="189" spans="6:6">
      <c r="F189" s="122"/>
    </row>
    <row r="190" spans="6:6">
      <c r="F190" s="122"/>
    </row>
    <row r="191" spans="6:6">
      <c r="F191" s="122"/>
    </row>
    <row r="192" spans="6:6">
      <c r="F192" s="122"/>
    </row>
    <row r="193" spans="6:6">
      <c r="F193" s="122"/>
    </row>
    <row r="194" spans="6:6">
      <c r="F194" s="122"/>
    </row>
    <row r="195" spans="6:6">
      <c r="F195" s="122"/>
    </row>
    <row r="196" spans="6:6">
      <c r="F196" s="122"/>
    </row>
    <row r="197" spans="6:6">
      <c r="F197" s="122"/>
    </row>
    <row r="198" spans="6:6">
      <c r="F198" s="122"/>
    </row>
    <row r="199" spans="6:6">
      <c r="F199" s="122"/>
    </row>
    <row r="200" spans="6:6">
      <c r="F200" s="122"/>
    </row>
    <row r="201" spans="6:6">
      <c r="F201" s="122"/>
    </row>
    <row r="202" spans="6:6">
      <c r="F202" s="122"/>
    </row>
    <row r="203" spans="6:6">
      <c r="F203" s="122"/>
    </row>
    <row r="204" spans="6:6">
      <c r="F204" s="122"/>
    </row>
    <row r="205" spans="6:6">
      <c r="F205" s="122"/>
    </row>
    <row r="206" spans="6:6">
      <c r="F206" s="122"/>
    </row>
    <row r="207" spans="6:6">
      <c r="F207" s="122"/>
    </row>
    <row r="208" spans="6:6">
      <c r="F208" s="122"/>
    </row>
    <row r="209" spans="6:6">
      <c r="F209" s="122"/>
    </row>
    <row r="210" spans="6:6">
      <c r="F210" s="122"/>
    </row>
    <row r="211" spans="6:6">
      <c r="F211" s="122"/>
    </row>
    <row r="212" spans="6:6">
      <c r="F212" s="122"/>
    </row>
    <row r="213" spans="6:6">
      <c r="F213" s="122"/>
    </row>
    <row r="214" spans="6:6">
      <c r="F214" s="122"/>
    </row>
    <row r="215" spans="6:6">
      <c r="F215" s="122"/>
    </row>
    <row r="216" spans="6:6">
      <c r="F216" s="122"/>
    </row>
    <row r="217" spans="6:6">
      <c r="F217" s="122"/>
    </row>
    <row r="218" spans="6:6">
      <c r="F218" s="122"/>
    </row>
    <row r="219" spans="6:6">
      <c r="F219" s="122"/>
    </row>
    <row r="220" spans="6:6">
      <c r="F220" s="122"/>
    </row>
    <row r="221" spans="6:6">
      <c r="F221" s="122"/>
    </row>
    <row r="222" spans="6:6">
      <c r="F222" s="122"/>
    </row>
    <row r="223" spans="6:6">
      <c r="F223" s="122"/>
    </row>
    <row r="224" spans="6:6">
      <c r="F224" s="122"/>
    </row>
    <row r="225" spans="6:6">
      <c r="F225" s="122"/>
    </row>
    <row r="226" spans="6:6">
      <c r="F226" s="122"/>
    </row>
    <row r="227" spans="6:6">
      <c r="F227" s="122"/>
    </row>
    <row r="228" spans="6:6">
      <c r="F228" s="122"/>
    </row>
    <row r="229" spans="6:6">
      <c r="F229" s="122"/>
    </row>
    <row r="230" spans="6:6">
      <c r="F230" s="122"/>
    </row>
    <row r="231" spans="6:6">
      <c r="F231" s="122"/>
    </row>
    <row r="232" spans="6:6">
      <c r="F232" s="122"/>
    </row>
    <row r="233" spans="6:6">
      <c r="F233" s="122"/>
    </row>
    <row r="234" spans="6:6">
      <c r="F234" s="122"/>
    </row>
    <row r="235" spans="6:6">
      <c r="F235" s="122"/>
    </row>
    <row r="236" spans="6:6">
      <c r="F236" s="122"/>
    </row>
    <row r="237" spans="6:6">
      <c r="F237" s="122"/>
    </row>
    <row r="238" spans="6:6">
      <c r="F238" s="122"/>
    </row>
    <row r="239" spans="6:6">
      <c r="F239" s="122"/>
    </row>
    <row r="240" spans="6:6">
      <c r="F240" s="122"/>
    </row>
    <row r="241" spans="6:6">
      <c r="F241" s="122"/>
    </row>
    <row r="242" spans="6:6">
      <c r="F242" s="122"/>
    </row>
    <row r="243" spans="6:6">
      <c r="F243" s="122"/>
    </row>
    <row r="244" spans="6:6">
      <c r="F244" s="122"/>
    </row>
    <row r="245" spans="6:6">
      <c r="F245" s="122"/>
    </row>
    <row r="246" spans="6:6">
      <c r="F246" s="122"/>
    </row>
    <row r="247" spans="6:6">
      <c r="F247" s="122"/>
    </row>
    <row r="248" spans="6:6">
      <c r="F248" s="122"/>
    </row>
    <row r="249" spans="6:6">
      <c r="F249" s="122"/>
    </row>
    <row r="250" spans="6:6">
      <c r="F250" s="122"/>
    </row>
    <row r="251" spans="6:6">
      <c r="F251" s="122"/>
    </row>
    <row r="252" spans="6:6">
      <c r="F252" s="122"/>
    </row>
    <row r="253" spans="6:6">
      <c r="F253" s="122"/>
    </row>
    <row r="254" spans="6:6">
      <c r="F254" s="122"/>
    </row>
    <row r="255" spans="6:6">
      <c r="F255" s="122"/>
    </row>
    <row r="256" spans="6:6">
      <c r="F256" s="122"/>
    </row>
    <row r="257" spans="6:6">
      <c r="F257" s="122"/>
    </row>
    <row r="258" spans="6:6">
      <c r="F258" s="122"/>
    </row>
    <row r="259" spans="6:6">
      <c r="F259" s="122"/>
    </row>
    <row r="260" spans="6:6">
      <c r="F260" s="122"/>
    </row>
    <row r="261" spans="6:6">
      <c r="F261" s="122"/>
    </row>
    <row r="262" spans="6:6">
      <c r="F262" s="122"/>
    </row>
    <row r="263" spans="6:6">
      <c r="F263" s="122"/>
    </row>
    <row r="264" spans="6:6">
      <c r="F264" s="122"/>
    </row>
    <row r="265" spans="6:6">
      <c r="F265" s="122"/>
    </row>
    <row r="266" spans="6:6">
      <c r="F266" s="122"/>
    </row>
    <row r="267" spans="6:6">
      <c r="F267" s="122"/>
    </row>
    <row r="268" spans="6:6">
      <c r="F268" s="122"/>
    </row>
    <row r="269" spans="6:6">
      <c r="F269" s="122"/>
    </row>
    <row r="270" spans="6:6">
      <c r="F270" s="122"/>
    </row>
    <row r="271" spans="6:6">
      <c r="F271" s="122"/>
    </row>
    <row r="272" spans="6:6">
      <c r="F272" s="122"/>
    </row>
    <row r="273" spans="6:6">
      <c r="F273" s="122"/>
    </row>
    <row r="274" spans="6:6">
      <c r="F274" s="122"/>
    </row>
    <row r="275" spans="6:6">
      <c r="F275" s="122"/>
    </row>
    <row r="276" spans="6:6">
      <c r="F276" s="122"/>
    </row>
    <row r="277" spans="6:6">
      <c r="F277" s="122"/>
    </row>
    <row r="278" spans="6:6">
      <c r="F278" s="122"/>
    </row>
    <row r="279" spans="6:6">
      <c r="F279" s="122"/>
    </row>
    <row r="280" spans="6:6">
      <c r="F280" s="122"/>
    </row>
    <row r="281" spans="6:6">
      <c r="F281" s="122"/>
    </row>
    <row r="282" spans="6:6">
      <c r="F282" s="122"/>
    </row>
    <row r="283" spans="6:6">
      <c r="F283" s="122"/>
    </row>
    <row r="284" spans="6:6">
      <c r="F284" s="122"/>
    </row>
    <row r="285" spans="6:6">
      <c r="F285" s="122"/>
    </row>
    <row r="286" spans="6:6">
      <c r="F286" s="122"/>
    </row>
    <row r="287" spans="6:6">
      <c r="F287" s="122"/>
    </row>
    <row r="288" spans="6:6">
      <c r="F288" s="122"/>
    </row>
    <row r="289" spans="6:6">
      <c r="F289" s="122"/>
    </row>
    <row r="290" spans="6:6">
      <c r="F290" s="122"/>
    </row>
    <row r="291" spans="6:6">
      <c r="F291" s="122"/>
    </row>
    <row r="292" spans="6:6">
      <c r="F292" s="122"/>
    </row>
    <row r="293" spans="6:6">
      <c r="F293" s="122"/>
    </row>
    <row r="294" spans="6:6">
      <c r="F294" s="122"/>
    </row>
    <row r="295" spans="6:6">
      <c r="F295" s="122"/>
    </row>
    <row r="296" spans="6:6">
      <c r="F296" s="122"/>
    </row>
    <row r="297" spans="6:6">
      <c r="F297" s="122"/>
    </row>
    <row r="298" spans="6:6">
      <c r="F298" s="122"/>
    </row>
    <row r="299" spans="6:6">
      <c r="F299" s="122"/>
    </row>
    <row r="300" spans="6:6">
      <c r="F300" s="122"/>
    </row>
    <row r="301" spans="6:6">
      <c r="F301" s="122"/>
    </row>
    <row r="302" spans="6:6">
      <c r="F302" s="122"/>
    </row>
    <row r="303" spans="6:6">
      <c r="F303" s="122"/>
    </row>
    <row r="304" spans="6:6">
      <c r="F304" s="122"/>
    </row>
    <row r="305" spans="6:6">
      <c r="F305" s="122"/>
    </row>
  </sheetData>
  <mergeCells count="6">
    <mergeCell ref="A1:B1"/>
    <mergeCell ref="A2:C2"/>
    <mergeCell ref="A102:A115"/>
    <mergeCell ref="A116:A123"/>
    <mergeCell ref="A124:A138"/>
    <mergeCell ref="A139:A142"/>
  </mergeCells>
  <pageMargins left="1.0625" right="0.751388888888889" top="1" bottom="1" header="0.5" footer="0.5"/>
  <pageSetup paperSize="9" firstPageNumber="19" orientation="portrait" useFirstPageNumber="1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14" sqref="A14"/>
    </sheetView>
  </sheetViews>
  <sheetFormatPr defaultColWidth="9" defaultRowHeight="13.5" outlineLevelCol="6"/>
  <cols>
    <col min="1" max="1" width="55.8583333333333" style="1" customWidth="1"/>
    <col min="2" max="2" width="8.88333333333333" style="1" customWidth="1"/>
    <col min="3" max="3" width="9.625" style="1" customWidth="1"/>
    <col min="4" max="5" width="10.3833333333333" style="1" customWidth="1"/>
    <col min="6" max="6" width="11.3833333333333" style="1" customWidth="1"/>
    <col min="7" max="7" width="11.25" style="1" customWidth="1"/>
    <col min="8" max="16384" width="9" style="1"/>
  </cols>
  <sheetData>
    <row r="1" ht="20.25" spans="1:7">
      <c r="A1" s="73" t="s">
        <v>283</v>
      </c>
      <c r="B1" s="74"/>
      <c r="C1" s="75"/>
      <c r="D1" s="75"/>
      <c r="E1" s="76"/>
      <c r="G1" s="77"/>
    </row>
    <row r="2" ht="27" spans="1:7">
      <c r="A2" s="78" t="s">
        <v>284</v>
      </c>
      <c r="B2" s="78"/>
      <c r="C2" s="78"/>
      <c r="D2" s="79"/>
      <c r="E2" s="78"/>
      <c r="F2" s="78"/>
      <c r="G2" s="80"/>
    </row>
    <row r="3" ht="27" customHeight="1" spans="1:7">
      <c r="A3" s="81" t="s">
        <v>12</v>
      </c>
      <c r="B3" s="82"/>
      <c r="C3" s="83" t="s">
        <v>79</v>
      </c>
      <c r="D3" s="83"/>
      <c r="E3" s="84"/>
      <c r="F3" s="85"/>
      <c r="G3" s="86" t="s">
        <v>138</v>
      </c>
    </row>
    <row r="4" spans="1:7">
      <c r="A4" s="87" t="s">
        <v>15</v>
      </c>
      <c r="B4" s="88" t="s">
        <v>80</v>
      </c>
      <c r="C4" s="88" t="s">
        <v>81</v>
      </c>
      <c r="D4" s="88" t="s">
        <v>82</v>
      </c>
      <c r="E4" s="87" t="s">
        <v>83</v>
      </c>
      <c r="F4" s="89" t="s">
        <v>84</v>
      </c>
      <c r="G4" s="90" t="s">
        <v>85</v>
      </c>
    </row>
    <row r="5" ht="18" customHeight="1" spans="1:7">
      <c r="A5" s="91"/>
      <c r="B5" s="92"/>
      <c r="C5" s="92"/>
      <c r="D5" s="92"/>
      <c r="E5" s="91"/>
      <c r="F5" s="93"/>
      <c r="G5" s="94"/>
    </row>
    <row r="6" ht="21" customHeight="1" spans="1:7">
      <c r="A6" s="95" t="s">
        <v>86</v>
      </c>
      <c r="B6" s="96">
        <f>B7+B8+B9+B10+B15</f>
        <v>28802</v>
      </c>
      <c r="C6" s="96">
        <f t="shared" ref="B6:F6" si="0">C7+C8+C9+C10+C15</f>
        <v>32345</v>
      </c>
      <c r="D6" s="96">
        <f t="shared" si="0"/>
        <v>3543</v>
      </c>
      <c r="E6" s="97">
        <f t="shared" ref="E6:E26" si="1">(D6/B6)*100</f>
        <v>12.3012290813138</v>
      </c>
      <c r="F6" s="96">
        <f t="shared" si="0"/>
        <v>32345</v>
      </c>
      <c r="G6" s="98">
        <f t="shared" ref="G6:G26" si="2">(C6/F6)*100</f>
        <v>100</v>
      </c>
    </row>
    <row r="7" ht="21" customHeight="1" spans="1:7">
      <c r="A7" s="99" t="s">
        <v>87</v>
      </c>
      <c r="B7" s="100">
        <v>3656</v>
      </c>
      <c r="C7" s="100">
        <v>1793</v>
      </c>
      <c r="D7" s="100">
        <f>C7-B7</f>
        <v>-1863</v>
      </c>
      <c r="E7" s="101">
        <f t="shared" si="1"/>
        <v>-50.9573304157549</v>
      </c>
      <c r="F7" s="100">
        <v>1793</v>
      </c>
      <c r="G7" s="98">
        <f t="shared" si="2"/>
        <v>100</v>
      </c>
    </row>
    <row r="8" ht="21" customHeight="1" spans="1:7">
      <c r="A8" s="99" t="s">
        <v>285</v>
      </c>
      <c r="B8" s="102">
        <v>24015</v>
      </c>
      <c r="C8" s="102">
        <v>13099</v>
      </c>
      <c r="D8" s="103">
        <f>C8-B8</f>
        <v>-10916</v>
      </c>
      <c r="E8" s="97">
        <f t="shared" si="1"/>
        <v>-45.4549240058297</v>
      </c>
      <c r="F8" s="102">
        <v>13099</v>
      </c>
      <c r="G8" s="98">
        <f t="shared" si="2"/>
        <v>100</v>
      </c>
    </row>
    <row r="9" ht="21" customHeight="1" spans="1:7">
      <c r="A9" s="99" t="s">
        <v>91</v>
      </c>
      <c r="B9" s="96">
        <v>1131</v>
      </c>
      <c r="C9" s="96">
        <v>2453</v>
      </c>
      <c r="D9" s="96">
        <f>C9-B9</f>
        <v>1322</v>
      </c>
      <c r="E9" s="97">
        <f t="shared" si="1"/>
        <v>116.887709991158</v>
      </c>
      <c r="F9" s="96">
        <v>2453</v>
      </c>
      <c r="G9" s="98">
        <f t="shared" si="2"/>
        <v>100</v>
      </c>
    </row>
    <row r="10" ht="21" customHeight="1" spans="1:7">
      <c r="A10" s="99" t="s">
        <v>286</v>
      </c>
      <c r="B10" s="102">
        <f>SUM(B11:B14)</f>
        <v>0</v>
      </c>
      <c r="C10" s="102">
        <f t="shared" ref="B10:F10" si="3">SUM(C11:C14)</f>
        <v>15000</v>
      </c>
      <c r="D10" s="102">
        <f t="shared" si="3"/>
        <v>15000</v>
      </c>
      <c r="E10" s="97" t="e">
        <f t="shared" si="1"/>
        <v>#DIV/0!</v>
      </c>
      <c r="F10" s="102">
        <f t="shared" si="3"/>
        <v>15000</v>
      </c>
      <c r="G10" s="98">
        <f t="shared" si="2"/>
        <v>100</v>
      </c>
    </row>
    <row r="11" ht="21" customHeight="1" spans="1:7">
      <c r="A11" s="104" t="s">
        <v>96</v>
      </c>
      <c r="B11" s="100"/>
      <c r="C11" s="100"/>
      <c r="D11" s="100">
        <f t="shared" ref="D11:D15" si="4">C11-B11</f>
        <v>0</v>
      </c>
      <c r="E11" s="101" t="e">
        <f t="shared" si="1"/>
        <v>#DIV/0!</v>
      </c>
      <c r="F11" s="100"/>
      <c r="G11" s="98" t="e">
        <f t="shared" si="2"/>
        <v>#DIV/0!</v>
      </c>
    </row>
    <row r="12" ht="21" customHeight="1" spans="1:7">
      <c r="A12" s="104" t="s">
        <v>97</v>
      </c>
      <c r="B12" s="100"/>
      <c r="C12" s="100">
        <v>15000</v>
      </c>
      <c r="D12" s="100">
        <f t="shared" si="4"/>
        <v>15000</v>
      </c>
      <c r="E12" s="101" t="e">
        <f t="shared" si="1"/>
        <v>#DIV/0!</v>
      </c>
      <c r="F12" s="100">
        <v>15000</v>
      </c>
      <c r="G12" s="98">
        <f t="shared" si="2"/>
        <v>100</v>
      </c>
    </row>
    <row r="13" ht="21" customHeight="1" spans="1:7">
      <c r="A13" s="104" t="s">
        <v>98</v>
      </c>
      <c r="B13" s="100"/>
      <c r="C13" s="100"/>
      <c r="D13" s="100">
        <f t="shared" si="4"/>
        <v>0</v>
      </c>
      <c r="E13" s="101" t="e">
        <f t="shared" si="1"/>
        <v>#DIV/0!</v>
      </c>
      <c r="F13" s="100"/>
      <c r="G13" s="98" t="e">
        <f t="shared" si="2"/>
        <v>#DIV/0!</v>
      </c>
    </row>
    <row r="14" ht="21" customHeight="1" spans="1:7">
      <c r="A14" s="104" t="s">
        <v>99</v>
      </c>
      <c r="B14" s="100"/>
      <c r="C14" s="100"/>
      <c r="D14" s="100">
        <f t="shared" si="4"/>
        <v>0</v>
      </c>
      <c r="E14" s="101" t="e">
        <f t="shared" si="1"/>
        <v>#DIV/0!</v>
      </c>
      <c r="F14" s="100"/>
      <c r="G14" s="98" t="e">
        <f t="shared" si="2"/>
        <v>#DIV/0!</v>
      </c>
    </row>
    <row r="15" ht="21" customHeight="1" spans="1:7">
      <c r="A15" s="99" t="s">
        <v>101</v>
      </c>
      <c r="B15" s="102"/>
      <c r="C15" s="102"/>
      <c r="D15" s="102">
        <f t="shared" si="4"/>
        <v>0</v>
      </c>
      <c r="E15" s="97" t="e">
        <f t="shared" si="1"/>
        <v>#DIV/0!</v>
      </c>
      <c r="F15" s="102"/>
      <c r="G15" s="98" t="e">
        <f t="shared" si="2"/>
        <v>#DIV/0!</v>
      </c>
    </row>
    <row r="16" ht="21" customHeight="1" spans="1:7">
      <c r="A16" s="95" t="s">
        <v>102</v>
      </c>
      <c r="B16" s="96">
        <f>B17+B18+B32+B33+B34+B35</f>
        <v>27009</v>
      </c>
      <c r="C16" s="96">
        <f t="shared" ref="C16:F16" si="5">C17+C18+C32+C33+C34+C35</f>
        <v>29152</v>
      </c>
      <c r="D16" s="96">
        <f t="shared" si="5"/>
        <v>3488</v>
      </c>
      <c r="E16" s="97">
        <f t="shared" si="1"/>
        <v>12.9142137805917</v>
      </c>
      <c r="F16" s="96">
        <f t="shared" si="5"/>
        <v>32284</v>
      </c>
      <c r="G16" s="98">
        <f t="shared" si="2"/>
        <v>90.2985999256598</v>
      </c>
    </row>
    <row r="17" ht="21" customHeight="1" spans="1:7">
      <c r="A17" s="105" t="s">
        <v>103</v>
      </c>
      <c r="B17" s="100"/>
      <c r="C17" s="100"/>
      <c r="D17" s="100">
        <f>C17-B17</f>
        <v>0</v>
      </c>
      <c r="E17" s="101" t="e">
        <f t="shared" si="1"/>
        <v>#DIV/0!</v>
      </c>
      <c r="F17" s="100"/>
      <c r="G17" s="98" t="e">
        <f t="shared" si="2"/>
        <v>#DIV/0!</v>
      </c>
    </row>
    <row r="18" ht="21" customHeight="1" spans="1:7">
      <c r="A18" s="105" t="s">
        <v>287</v>
      </c>
      <c r="B18" s="100">
        <f>SUM(B19:B31)</f>
        <v>23009</v>
      </c>
      <c r="C18" s="100">
        <f>SUM(C19:C31)</f>
        <v>11652</v>
      </c>
      <c r="D18" s="100">
        <f>SUM(D19:D29)</f>
        <v>-11512</v>
      </c>
      <c r="E18" s="101">
        <f t="shared" si="1"/>
        <v>-50.0325959407188</v>
      </c>
      <c r="F18" s="100">
        <f>SUM(F19:F31)</f>
        <v>14784</v>
      </c>
      <c r="G18" s="98">
        <f t="shared" si="2"/>
        <v>78.8149350649351</v>
      </c>
    </row>
    <row r="19" ht="21" customHeight="1" spans="1:7">
      <c r="A19" s="106" t="s">
        <v>288</v>
      </c>
      <c r="B19" s="100"/>
      <c r="C19" s="100"/>
      <c r="D19" s="100">
        <f t="shared" ref="D19:D34" si="6">C19-B19</f>
        <v>0</v>
      </c>
      <c r="E19" s="101" t="e">
        <f t="shared" si="1"/>
        <v>#DIV/0!</v>
      </c>
      <c r="F19" s="100"/>
      <c r="G19" s="98" t="e">
        <f t="shared" si="2"/>
        <v>#DIV/0!</v>
      </c>
    </row>
    <row r="20" ht="21" customHeight="1" spans="1:7">
      <c r="A20" s="106" t="s">
        <v>289</v>
      </c>
      <c r="B20" s="100"/>
      <c r="C20" s="100">
        <v>7</v>
      </c>
      <c r="D20" s="100">
        <f t="shared" si="6"/>
        <v>7</v>
      </c>
      <c r="E20" s="101" t="e">
        <f t="shared" si="1"/>
        <v>#DIV/0!</v>
      </c>
      <c r="F20" s="100">
        <v>7</v>
      </c>
      <c r="G20" s="98">
        <f t="shared" si="2"/>
        <v>100</v>
      </c>
    </row>
    <row r="21" ht="21" customHeight="1" spans="1:7">
      <c r="A21" s="106" t="s">
        <v>290</v>
      </c>
      <c r="B21" s="100">
        <v>46</v>
      </c>
      <c r="C21" s="100">
        <v>561</v>
      </c>
      <c r="D21" s="100">
        <f t="shared" si="6"/>
        <v>515</v>
      </c>
      <c r="E21" s="101">
        <f t="shared" si="1"/>
        <v>1119.5652173913</v>
      </c>
      <c r="F21" s="100">
        <v>1493</v>
      </c>
      <c r="G21" s="98">
        <f t="shared" si="2"/>
        <v>37.5753516409913</v>
      </c>
    </row>
    <row r="22" ht="21" customHeight="1" spans="1:7">
      <c r="A22" s="106" t="s">
        <v>291</v>
      </c>
      <c r="B22" s="100"/>
      <c r="C22" s="100"/>
      <c r="D22" s="100">
        <f t="shared" si="6"/>
        <v>0</v>
      </c>
      <c r="E22" s="101" t="e">
        <f t="shared" si="1"/>
        <v>#DIV/0!</v>
      </c>
      <c r="F22" s="100"/>
      <c r="G22" s="98" t="e">
        <f t="shared" si="2"/>
        <v>#DIV/0!</v>
      </c>
    </row>
    <row r="23" ht="21" customHeight="1" spans="1:7">
      <c r="A23" s="106" t="s">
        <v>292</v>
      </c>
      <c r="B23" s="100">
        <v>22206</v>
      </c>
      <c r="C23" s="100">
        <v>9292</v>
      </c>
      <c r="D23" s="100">
        <f t="shared" si="6"/>
        <v>-12914</v>
      </c>
      <c r="E23" s="101">
        <f t="shared" si="1"/>
        <v>-58.1554534810412</v>
      </c>
      <c r="F23" s="100">
        <v>10719</v>
      </c>
      <c r="G23" s="98">
        <f t="shared" si="2"/>
        <v>86.6871909693068</v>
      </c>
    </row>
    <row r="24" ht="21" customHeight="1" spans="1:7">
      <c r="A24" s="106" t="s">
        <v>293</v>
      </c>
      <c r="B24" s="100"/>
      <c r="C24" s="100">
        <v>117</v>
      </c>
      <c r="D24" s="100">
        <f t="shared" si="6"/>
        <v>117</v>
      </c>
      <c r="E24" s="101" t="e">
        <f t="shared" si="1"/>
        <v>#DIV/0!</v>
      </c>
      <c r="F24" s="100">
        <v>143</v>
      </c>
      <c r="G24" s="98">
        <f t="shared" si="2"/>
        <v>81.8181818181818</v>
      </c>
    </row>
    <row r="25" ht="21" customHeight="1" spans="1:7">
      <c r="A25" s="106" t="s">
        <v>294</v>
      </c>
      <c r="B25" s="100"/>
      <c r="C25" s="100"/>
      <c r="D25" s="100">
        <f t="shared" si="6"/>
        <v>0</v>
      </c>
      <c r="E25" s="101" t="e">
        <f t="shared" si="1"/>
        <v>#DIV/0!</v>
      </c>
      <c r="F25" s="100"/>
      <c r="G25" s="98" t="e">
        <f t="shared" si="2"/>
        <v>#DIV/0!</v>
      </c>
    </row>
    <row r="26" ht="21" customHeight="1" spans="1:7">
      <c r="A26" s="106" t="s">
        <v>295</v>
      </c>
      <c r="B26" s="100"/>
      <c r="C26" s="100"/>
      <c r="D26" s="100">
        <f t="shared" si="6"/>
        <v>0</v>
      </c>
      <c r="E26" s="101" t="e">
        <f t="shared" si="1"/>
        <v>#DIV/0!</v>
      </c>
      <c r="F26" s="100"/>
      <c r="G26" s="98" t="e">
        <f t="shared" si="2"/>
        <v>#DIV/0!</v>
      </c>
    </row>
    <row r="27" ht="21" customHeight="1" spans="1:7">
      <c r="A27" s="106" t="s">
        <v>296</v>
      </c>
      <c r="B27" s="100"/>
      <c r="C27" s="100"/>
      <c r="D27" s="100">
        <f t="shared" si="6"/>
        <v>0</v>
      </c>
      <c r="E27" s="101"/>
      <c r="F27" s="100"/>
      <c r="G27" s="98"/>
    </row>
    <row r="28" ht="21" customHeight="1" spans="1:7">
      <c r="A28" s="106" t="s">
        <v>297</v>
      </c>
      <c r="B28" s="100"/>
      <c r="C28" s="100"/>
      <c r="D28" s="100">
        <f t="shared" si="6"/>
        <v>0</v>
      </c>
      <c r="E28" s="101" t="e">
        <f t="shared" ref="E28:E36" si="7">(D28/B28)*100</f>
        <v>#DIV/0!</v>
      </c>
      <c r="F28" s="100"/>
      <c r="G28" s="98" t="e">
        <f t="shared" ref="G28:G36" si="8">(C28/F28)*100</f>
        <v>#DIV/0!</v>
      </c>
    </row>
    <row r="29" ht="21" customHeight="1" spans="1:7">
      <c r="A29" s="106" t="s">
        <v>298</v>
      </c>
      <c r="B29" s="100">
        <v>280</v>
      </c>
      <c r="C29" s="100">
        <v>1043</v>
      </c>
      <c r="D29" s="100">
        <f t="shared" si="6"/>
        <v>763</v>
      </c>
      <c r="E29" s="101">
        <f t="shared" si="7"/>
        <v>272.5</v>
      </c>
      <c r="F29" s="100">
        <v>1790</v>
      </c>
      <c r="G29" s="98">
        <f t="shared" si="8"/>
        <v>58.268156424581</v>
      </c>
    </row>
    <row r="30" ht="21" customHeight="1" spans="1:7">
      <c r="A30" s="106" t="s">
        <v>299</v>
      </c>
      <c r="B30" s="100">
        <v>477</v>
      </c>
      <c r="C30" s="100">
        <v>610</v>
      </c>
      <c r="D30" s="100">
        <f t="shared" si="6"/>
        <v>133</v>
      </c>
      <c r="E30" s="101">
        <f t="shared" si="7"/>
        <v>27.8825995807128</v>
      </c>
      <c r="F30" s="100">
        <v>610</v>
      </c>
      <c r="G30" s="98">
        <f t="shared" si="8"/>
        <v>100</v>
      </c>
    </row>
    <row r="31" ht="21" customHeight="1" spans="1:7">
      <c r="A31" s="106" t="s">
        <v>300</v>
      </c>
      <c r="B31" s="100"/>
      <c r="C31" s="100">
        <v>22</v>
      </c>
      <c r="D31" s="100">
        <f t="shared" si="6"/>
        <v>22</v>
      </c>
      <c r="E31" s="101" t="e">
        <f t="shared" si="7"/>
        <v>#DIV/0!</v>
      </c>
      <c r="F31" s="100">
        <v>22</v>
      </c>
      <c r="G31" s="98">
        <f t="shared" si="8"/>
        <v>100</v>
      </c>
    </row>
    <row r="32" ht="21" customHeight="1" spans="1:7">
      <c r="A32" s="105" t="s">
        <v>301</v>
      </c>
      <c r="B32" s="100"/>
      <c r="C32" s="100">
        <v>15000</v>
      </c>
      <c r="D32" s="100">
        <f t="shared" si="6"/>
        <v>15000</v>
      </c>
      <c r="E32" s="101" t="e">
        <f t="shared" si="7"/>
        <v>#DIV/0!</v>
      </c>
      <c r="F32" s="100">
        <v>15000</v>
      </c>
      <c r="G32" s="98">
        <f t="shared" si="8"/>
        <v>100</v>
      </c>
    </row>
    <row r="33" ht="21" customHeight="1" spans="1:7">
      <c r="A33" s="105" t="s">
        <v>302</v>
      </c>
      <c r="B33" s="100"/>
      <c r="C33" s="100"/>
      <c r="D33" s="100">
        <f t="shared" si="6"/>
        <v>0</v>
      </c>
      <c r="E33" s="101" t="e">
        <f t="shared" si="7"/>
        <v>#DIV/0!</v>
      </c>
      <c r="F33" s="100"/>
      <c r="G33" s="98" t="e">
        <f t="shared" si="8"/>
        <v>#DIV/0!</v>
      </c>
    </row>
    <row r="34" ht="21" customHeight="1" spans="1:7">
      <c r="A34" s="105" t="s">
        <v>303</v>
      </c>
      <c r="B34" s="100"/>
      <c r="C34" s="100"/>
      <c r="D34" s="100">
        <f t="shared" si="6"/>
        <v>0</v>
      </c>
      <c r="E34" s="101" t="e">
        <f t="shared" si="7"/>
        <v>#DIV/0!</v>
      </c>
      <c r="F34" s="100"/>
      <c r="G34" s="98" t="e">
        <f t="shared" si="8"/>
        <v>#DIV/0!</v>
      </c>
    </row>
    <row r="35" ht="21" customHeight="1" spans="1:7">
      <c r="A35" s="105" t="s">
        <v>304</v>
      </c>
      <c r="B35" s="100">
        <v>4000</v>
      </c>
      <c r="C35" s="100">
        <v>2500</v>
      </c>
      <c r="D35" s="100"/>
      <c r="E35" s="101">
        <f t="shared" si="7"/>
        <v>0</v>
      </c>
      <c r="F35" s="100">
        <v>2500</v>
      </c>
      <c r="G35" s="98">
        <f t="shared" si="8"/>
        <v>100</v>
      </c>
    </row>
    <row r="36" ht="21" customHeight="1" spans="1:7">
      <c r="A36" s="95" t="s">
        <v>134</v>
      </c>
      <c r="B36" s="102">
        <f>B6-B16</f>
        <v>1793</v>
      </c>
      <c r="C36" s="102">
        <f>C6-C16</f>
        <v>3193</v>
      </c>
      <c r="D36" s="102">
        <f>C36-B36</f>
        <v>1400</v>
      </c>
      <c r="E36" s="97">
        <f t="shared" si="7"/>
        <v>78.0814277746793</v>
      </c>
      <c r="F36" s="107"/>
      <c r="G36" s="98" t="e">
        <f t="shared" si="8"/>
        <v>#DIV/0!</v>
      </c>
    </row>
  </sheetData>
  <mergeCells count="9">
    <mergeCell ref="A2:G2"/>
    <mergeCell ref="C3:E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firstPageNumber="24" orientation="landscape" useFirstPageNumber="1" horizontalDpi="6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selection activeCell="C17" sqref="C17"/>
    </sheetView>
  </sheetViews>
  <sheetFormatPr defaultColWidth="8.89166666666667" defaultRowHeight="12.75"/>
  <cols>
    <col min="1" max="1" width="35.25" style="45" customWidth="1"/>
    <col min="2" max="2" width="3.55833333333333" style="45" customWidth="1"/>
    <col min="3" max="4" width="11.5" style="45" customWidth="1"/>
    <col min="5" max="5" width="8.625" style="45" customWidth="1"/>
    <col min="6" max="6" width="33.75" style="45" customWidth="1"/>
    <col min="7" max="7" width="4" style="45" customWidth="1"/>
    <col min="8" max="8" width="11.5" style="47" customWidth="1"/>
    <col min="9" max="9" width="11.25" style="47" customWidth="1"/>
    <col min="10" max="10" width="9" style="47" customWidth="1"/>
    <col min="11" max="11" width="28.25" style="45" customWidth="1"/>
    <col min="12" max="12" width="4" style="45" customWidth="1"/>
    <col min="13" max="13" width="11.25" style="45" customWidth="1"/>
    <col min="14" max="14" width="11.75" style="45" customWidth="1"/>
    <col min="15" max="15" width="8.75" style="45" customWidth="1"/>
    <col min="16" max="16" width="9.71666666666667" style="45" customWidth="1"/>
    <col min="17" max="256" width="9.14166666666667" style="45"/>
    <col min="257" max="16384" width="8.89166666666667" style="45"/>
  </cols>
  <sheetData>
    <row r="1" s="45" customFormat="1" ht="20.25" spans="1:15">
      <c r="A1" s="48" t="s">
        <v>305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="45" customFormat="1" ht="29" customHeight="1" spans="1:15">
      <c r="A2" s="50" t="s">
        <v>306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="46" customFormat="1" ht="15.4" customHeight="1" spans="1:15">
      <c r="A3" s="51" t="s">
        <v>307</v>
      </c>
      <c r="B3" s="52"/>
      <c r="C3" s="52"/>
      <c r="D3" s="52"/>
      <c r="E3" s="52"/>
      <c r="F3" s="52"/>
      <c r="G3" s="53" t="s">
        <v>308</v>
      </c>
      <c r="H3" s="54"/>
      <c r="I3" s="52"/>
      <c r="J3" s="52"/>
      <c r="K3" s="52"/>
      <c r="L3" s="52"/>
      <c r="M3" s="52"/>
      <c r="N3" s="67"/>
      <c r="O3" s="68" t="s">
        <v>14</v>
      </c>
    </row>
    <row r="4" s="45" customFormat="1" ht="15.4" customHeight="1" spans="1:15">
      <c r="A4" s="55" t="s">
        <v>309</v>
      </c>
      <c r="B4" s="56"/>
      <c r="C4" s="56"/>
      <c r="D4" s="56"/>
      <c r="E4" s="56"/>
      <c r="F4" s="56" t="s">
        <v>310</v>
      </c>
      <c r="G4" s="56"/>
      <c r="H4" s="56"/>
      <c r="I4" s="56"/>
      <c r="J4" s="56"/>
      <c r="K4" s="56"/>
      <c r="L4" s="56"/>
      <c r="M4" s="56"/>
      <c r="N4" s="56"/>
      <c r="O4" s="69"/>
    </row>
    <row r="5" s="45" customFormat="1" ht="24" customHeight="1" spans="1:15">
      <c r="A5" s="57" t="s">
        <v>311</v>
      </c>
      <c r="B5" s="57" t="s">
        <v>312</v>
      </c>
      <c r="C5" s="58" t="s">
        <v>313</v>
      </c>
      <c r="D5" s="58" t="s">
        <v>314</v>
      </c>
      <c r="E5" s="58" t="s">
        <v>315</v>
      </c>
      <c r="F5" s="57" t="s">
        <v>311</v>
      </c>
      <c r="G5" s="57" t="s">
        <v>312</v>
      </c>
      <c r="H5" s="58" t="s">
        <v>313</v>
      </c>
      <c r="I5" s="58" t="s">
        <v>314</v>
      </c>
      <c r="J5" s="58" t="s">
        <v>315</v>
      </c>
      <c r="K5" s="57" t="s">
        <v>311</v>
      </c>
      <c r="L5" s="57" t="s">
        <v>312</v>
      </c>
      <c r="M5" s="58" t="s">
        <v>313</v>
      </c>
      <c r="N5" s="58" t="s">
        <v>314</v>
      </c>
      <c r="O5" s="58" t="s">
        <v>315</v>
      </c>
    </row>
    <row r="6" s="45" customFormat="1" ht="25" customHeight="1" spans="1:15">
      <c r="A6" s="59" t="s">
        <v>316</v>
      </c>
      <c r="B6" s="60" t="s">
        <v>317</v>
      </c>
      <c r="C6" s="61">
        <v>140254</v>
      </c>
      <c r="D6" s="61">
        <v>197556</v>
      </c>
      <c r="E6" s="61">
        <v>195627</v>
      </c>
      <c r="F6" s="59" t="s">
        <v>318</v>
      </c>
      <c r="G6" s="60">
        <v>28</v>
      </c>
      <c r="H6" s="61">
        <v>28072</v>
      </c>
      <c r="I6" s="61">
        <v>26274</v>
      </c>
      <c r="J6" s="61">
        <v>26274</v>
      </c>
      <c r="K6" s="59" t="s">
        <v>319</v>
      </c>
      <c r="L6" s="60">
        <v>51</v>
      </c>
      <c r="M6" s="61">
        <f>M7+M8</f>
        <v>64921</v>
      </c>
      <c r="N6" s="61">
        <f>N7+N8</f>
        <v>66873</v>
      </c>
      <c r="O6" s="61">
        <f>O7+O8</f>
        <v>66873</v>
      </c>
    </row>
    <row r="7" s="45" customFormat="1" ht="25" customHeight="1" spans="1:15">
      <c r="A7" s="59" t="s">
        <v>320</v>
      </c>
      <c r="B7" s="60" t="s">
        <v>321</v>
      </c>
      <c r="C7" s="61">
        <v>1897</v>
      </c>
      <c r="D7" s="61">
        <v>10741</v>
      </c>
      <c r="E7" s="61">
        <v>10741</v>
      </c>
      <c r="F7" s="59" t="s">
        <v>322</v>
      </c>
      <c r="G7" s="60">
        <v>29</v>
      </c>
      <c r="H7" s="61"/>
      <c r="I7" s="61"/>
      <c r="J7" s="61"/>
      <c r="K7" s="59" t="s">
        <v>323</v>
      </c>
      <c r="L7" s="60">
        <v>52</v>
      </c>
      <c r="M7" s="61">
        <v>60821</v>
      </c>
      <c r="N7" s="61">
        <v>62606</v>
      </c>
      <c r="O7" s="61">
        <v>62606</v>
      </c>
    </row>
    <row r="8" s="45" customFormat="1" ht="25" customHeight="1" spans="1:15">
      <c r="A8" s="59" t="s">
        <v>324</v>
      </c>
      <c r="B8" s="60" t="s">
        <v>325</v>
      </c>
      <c r="C8" s="61"/>
      <c r="D8" s="61"/>
      <c r="E8" s="61"/>
      <c r="F8" s="59" t="s">
        <v>326</v>
      </c>
      <c r="G8" s="60">
        <v>30</v>
      </c>
      <c r="H8" s="61">
        <v>72</v>
      </c>
      <c r="I8" s="61">
        <v>72</v>
      </c>
      <c r="J8" s="61">
        <v>72</v>
      </c>
      <c r="K8" s="59" t="s">
        <v>327</v>
      </c>
      <c r="L8" s="60">
        <v>53</v>
      </c>
      <c r="M8" s="61">
        <v>4100</v>
      </c>
      <c r="N8" s="61">
        <v>4267</v>
      </c>
      <c r="O8" s="61">
        <v>4267</v>
      </c>
    </row>
    <row r="9" s="45" customFormat="1" ht="25" customHeight="1" spans="1:15">
      <c r="A9" s="59" t="s">
        <v>328</v>
      </c>
      <c r="B9" s="60" t="s">
        <v>329</v>
      </c>
      <c r="C9" s="61"/>
      <c r="D9" s="61"/>
      <c r="E9" s="61"/>
      <c r="F9" s="59" t="s">
        <v>330</v>
      </c>
      <c r="G9" s="60">
        <v>31</v>
      </c>
      <c r="H9" s="61">
        <v>7308</v>
      </c>
      <c r="I9" s="61">
        <v>10249</v>
      </c>
      <c r="J9" s="61">
        <v>10249</v>
      </c>
      <c r="K9" s="59" t="s">
        <v>331</v>
      </c>
      <c r="L9" s="60">
        <v>54</v>
      </c>
      <c r="M9" s="61">
        <v>80259</v>
      </c>
      <c r="N9" s="61">
        <v>148863</v>
      </c>
      <c r="O9" s="61">
        <v>148863</v>
      </c>
    </row>
    <row r="10" s="45" customFormat="1" ht="25" customHeight="1" spans="1:15">
      <c r="A10" s="59" t="s">
        <v>332</v>
      </c>
      <c r="B10" s="60" t="s">
        <v>333</v>
      </c>
      <c r="C10" s="61"/>
      <c r="D10" s="61"/>
      <c r="E10" s="61"/>
      <c r="F10" s="59" t="s">
        <v>334</v>
      </c>
      <c r="G10" s="60">
        <v>32</v>
      </c>
      <c r="H10" s="61">
        <v>35783</v>
      </c>
      <c r="I10" s="61">
        <v>35782</v>
      </c>
      <c r="J10" s="61">
        <v>35782</v>
      </c>
      <c r="K10" s="59" t="s">
        <v>335</v>
      </c>
      <c r="L10" s="60">
        <v>55</v>
      </c>
      <c r="M10" s="61">
        <v>3068</v>
      </c>
      <c r="N10" s="61">
        <v>15397</v>
      </c>
      <c r="O10" s="61">
        <v>15351</v>
      </c>
    </row>
    <row r="11" s="45" customFormat="1" ht="25" customHeight="1" spans="1:15">
      <c r="A11" s="59" t="s">
        <v>336</v>
      </c>
      <c r="B11" s="60" t="s">
        <v>337</v>
      </c>
      <c r="C11" s="61"/>
      <c r="D11" s="61"/>
      <c r="E11" s="61"/>
      <c r="F11" s="59" t="s">
        <v>338</v>
      </c>
      <c r="G11" s="60">
        <v>33</v>
      </c>
      <c r="H11" s="61">
        <v>196</v>
      </c>
      <c r="I11" s="61">
        <v>1356</v>
      </c>
      <c r="J11" s="61">
        <v>1356</v>
      </c>
      <c r="K11" s="59" t="s">
        <v>339</v>
      </c>
      <c r="L11" s="60">
        <v>56</v>
      </c>
      <c r="M11" s="70"/>
      <c r="N11" s="70"/>
      <c r="O11" s="61"/>
    </row>
    <row r="12" s="45" customFormat="1" ht="25" customHeight="1" spans="1:15">
      <c r="A12" s="59" t="s">
        <v>340</v>
      </c>
      <c r="B12" s="60" t="s">
        <v>341</v>
      </c>
      <c r="C12" s="61"/>
      <c r="D12" s="61"/>
      <c r="E12" s="61"/>
      <c r="F12" s="59" t="s">
        <v>342</v>
      </c>
      <c r="G12" s="60">
        <v>34</v>
      </c>
      <c r="H12" s="61">
        <v>1484</v>
      </c>
      <c r="I12" s="61">
        <v>4602</v>
      </c>
      <c r="J12" s="61">
        <v>4602</v>
      </c>
      <c r="K12" s="59" t="s">
        <v>343</v>
      </c>
      <c r="L12" s="60">
        <v>57</v>
      </c>
      <c r="M12" s="70"/>
      <c r="N12" s="70"/>
      <c r="O12" s="61"/>
    </row>
    <row r="13" s="45" customFormat="1" ht="25" customHeight="1" spans="1:15">
      <c r="A13" s="59" t="s">
        <v>344</v>
      </c>
      <c r="B13" s="60" t="s">
        <v>345</v>
      </c>
      <c r="C13" s="61"/>
      <c r="D13" s="61">
        <v>201</v>
      </c>
      <c r="E13" s="61">
        <v>201</v>
      </c>
      <c r="F13" s="59" t="s">
        <v>346</v>
      </c>
      <c r="G13" s="60">
        <v>35</v>
      </c>
      <c r="H13" s="61">
        <v>25688</v>
      </c>
      <c r="I13" s="61">
        <v>34982</v>
      </c>
      <c r="J13" s="61">
        <v>34982</v>
      </c>
      <c r="K13" s="59" t="s">
        <v>347</v>
      </c>
      <c r="L13" s="60">
        <v>58</v>
      </c>
      <c r="M13" s="70"/>
      <c r="N13" s="70"/>
      <c r="O13" s="61"/>
    </row>
    <row r="14" s="45" customFormat="1" ht="25" customHeight="1" spans="1:15">
      <c r="A14" s="59" t="s">
        <v>312</v>
      </c>
      <c r="B14" s="60" t="s">
        <v>348</v>
      </c>
      <c r="C14" s="60"/>
      <c r="D14" s="60"/>
      <c r="E14" s="60"/>
      <c r="F14" s="59" t="s">
        <v>349</v>
      </c>
      <c r="G14" s="60">
        <v>36</v>
      </c>
      <c r="H14" s="61">
        <v>14719</v>
      </c>
      <c r="I14" s="61">
        <v>16987</v>
      </c>
      <c r="J14" s="61">
        <v>16987</v>
      </c>
      <c r="K14" s="59" t="s">
        <v>312</v>
      </c>
      <c r="L14" s="60">
        <v>59</v>
      </c>
      <c r="M14" s="62"/>
      <c r="N14" s="62"/>
      <c r="O14" s="61"/>
    </row>
    <row r="15" s="45" customFormat="1" ht="25" customHeight="1" spans="1:15">
      <c r="A15" s="59" t="s">
        <v>312</v>
      </c>
      <c r="B15" s="60" t="s">
        <v>350</v>
      </c>
      <c r="C15" s="60" t="s">
        <v>312</v>
      </c>
      <c r="D15" s="60"/>
      <c r="E15" s="60"/>
      <c r="F15" s="59" t="s">
        <v>351</v>
      </c>
      <c r="G15" s="60">
        <v>37</v>
      </c>
      <c r="H15" s="61">
        <v>100</v>
      </c>
      <c r="I15" s="61">
        <v>3481</v>
      </c>
      <c r="J15" s="61">
        <v>3481</v>
      </c>
      <c r="K15" s="59" t="s">
        <v>312</v>
      </c>
      <c r="L15" s="60">
        <v>60</v>
      </c>
      <c r="M15" s="62"/>
      <c r="N15" s="62"/>
      <c r="O15" s="61"/>
    </row>
    <row r="16" s="45" customFormat="1" ht="25" customHeight="1" spans="1:15">
      <c r="A16" s="59" t="s">
        <v>312</v>
      </c>
      <c r="B16" s="60" t="s">
        <v>352</v>
      </c>
      <c r="C16" s="62" t="s">
        <v>312</v>
      </c>
      <c r="D16" s="62"/>
      <c r="E16" s="62"/>
      <c r="F16" s="59" t="s">
        <v>353</v>
      </c>
      <c r="G16" s="60">
        <v>38</v>
      </c>
      <c r="H16" s="61">
        <v>2225</v>
      </c>
      <c r="I16" s="61">
        <v>13364</v>
      </c>
      <c r="J16" s="61">
        <v>13364</v>
      </c>
      <c r="K16" s="60" t="s">
        <v>354</v>
      </c>
      <c r="L16" s="60">
        <v>61</v>
      </c>
      <c r="M16" s="60"/>
      <c r="N16" s="60"/>
      <c r="O16" s="61">
        <f>SUM(O17:O27)</f>
        <v>215736</v>
      </c>
    </row>
    <row r="17" s="45" customFormat="1" ht="25" customHeight="1" spans="1:15">
      <c r="A17" s="59" t="s">
        <v>312</v>
      </c>
      <c r="B17" s="60" t="s">
        <v>355</v>
      </c>
      <c r="C17" s="62" t="s">
        <v>312</v>
      </c>
      <c r="D17" s="62"/>
      <c r="E17" s="62"/>
      <c r="F17" s="59" t="s">
        <v>356</v>
      </c>
      <c r="G17" s="60">
        <v>39</v>
      </c>
      <c r="H17" s="61">
        <v>22883</v>
      </c>
      <c r="I17" s="61">
        <v>46773</v>
      </c>
      <c r="J17" s="61">
        <v>46773</v>
      </c>
      <c r="K17" s="59" t="s">
        <v>357</v>
      </c>
      <c r="L17" s="60">
        <v>62</v>
      </c>
      <c r="M17" s="60"/>
      <c r="N17" s="60"/>
      <c r="O17" s="61">
        <v>69159</v>
      </c>
    </row>
    <row r="18" s="45" customFormat="1" ht="25" customHeight="1" spans="1:15">
      <c r="A18" s="59" t="s">
        <v>312</v>
      </c>
      <c r="B18" s="60" t="s">
        <v>358</v>
      </c>
      <c r="C18" s="62" t="s">
        <v>312</v>
      </c>
      <c r="D18" s="62"/>
      <c r="E18" s="62"/>
      <c r="F18" s="59" t="s">
        <v>359</v>
      </c>
      <c r="G18" s="60">
        <v>40</v>
      </c>
      <c r="H18" s="61">
        <v>567</v>
      </c>
      <c r="I18" s="61">
        <v>9965</v>
      </c>
      <c r="J18" s="61">
        <v>9965</v>
      </c>
      <c r="K18" s="59" t="s">
        <v>360</v>
      </c>
      <c r="L18" s="60">
        <v>63</v>
      </c>
      <c r="M18" s="60"/>
      <c r="N18" s="60"/>
      <c r="O18" s="61">
        <v>32326</v>
      </c>
    </row>
    <row r="19" s="45" customFormat="1" ht="25" customHeight="1" spans="1:15">
      <c r="A19" s="59" t="s">
        <v>312</v>
      </c>
      <c r="B19" s="60" t="s">
        <v>361</v>
      </c>
      <c r="C19" s="62" t="s">
        <v>312</v>
      </c>
      <c r="D19" s="62"/>
      <c r="E19" s="62"/>
      <c r="F19" s="59" t="s">
        <v>362</v>
      </c>
      <c r="G19" s="60">
        <v>41</v>
      </c>
      <c r="H19" s="61">
        <v>294</v>
      </c>
      <c r="I19" s="61">
        <v>361</v>
      </c>
      <c r="J19" s="61">
        <v>361</v>
      </c>
      <c r="K19" s="59" t="s">
        <v>363</v>
      </c>
      <c r="L19" s="60">
        <v>64</v>
      </c>
      <c r="M19" s="60"/>
      <c r="N19" s="60"/>
      <c r="O19" s="61">
        <v>49410</v>
      </c>
    </row>
    <row r="20" s="45" customFormat="1" ht="25" customHeight="1" spans="1:15">
      <c r="A20" s="59" t="s">
        <v>312</v>
      </c>
      <c r="B20" s="60" t="s">
        <v>364</v>
      </c>
      <c r="C20" s="62" t="s">
        <v>312</v>
      </c>
      <c r="D20" s="62"/>
      <c r="E20" s="62"/>
      <c r="F20" s="59" t="s">
        <v>365</v>
      </c>
      <c r="G20" s="60">
        <v>42</v>
      </c>
      <c r="H20" s="61">
        <v>190</v>
      </c>
      <c r="I20" s="61">
        <v>351</v>
      </c>
      <c r="J20" s="61">
        <v>351</v>
      </c>
      <c r="K20" s="59" t="s">
        <v>366</v>
      </c>
      <c r="L20" s="60">
        <v>65</v>
      </c>
      <c r="M20" s="60"/>
      <c r="N20" s="60"/>
      <c r="O20" s="61"/>
    </row>
    <row r="21" s="45" customFormat="1" ht="25" customHeight="1" spans="1:15">
      <c r="A21" s="59" t="s">
        <v>312</v>
      </c>
      <c r="B21" s="60" t="s">
        <v>367</v>
      </c>
      <c r="C21" s="62" t="s">
        <v>312</v>
      </c>
      <c r="D21" s="62"/>
      <c r="E21" s="62"/>
      <c r="F21" s="59" t="s">
        <v>368</v>
      </c>
      <c r="G21" s="60">
        <v>43</v>
      </c>
      <c r="H21" s="61"/>
      <c r="I21" s="61">
        <v>35</v>
      </c>
      <c r="J21" s="61">
        <v>35</v>
      </c>
      <c r="K21" s="59" t="s">
        <v>369</v>
      </c>
      <c r="L21" s="60">
        <v>66</v>
      </c>
      <c r="M21" s="60"/>
      <c r="N21" s="60"/>
      <c r="O21" s="61">
        <v>7625</v>
      </c>
    </row>
    <row r="22" s="45" customFormat="1" ht="25" customHeight="1" spans="1:15">
      <c r="A22" s="59" t="s">
        <v>312</v>
      </c>
      <c r="B22" s="60" t="s">
        <v>370</v>
      </c>
      <c r="C22" s="62" t="s">
        <v>312</v>
      </c>
      <c r="D22" s="62"/>
      <c r="E22" s="62"/>
      <c r="F22" s="59" t="s">
        <v>371</v>
      </c>
      <c r="G22" s="60">
        <v>44</v>
      </c>
      <c r="H22" s="61"/>
      <c r="I22" s="61"/>
      <c r="J22" s="61"/>
      <c r="K22" s="59" t="s">
        <v>372</v>
      </c>
      <c r="L22" s="60">
        <v>67</v>
      </c>
      <c r="M22" s="60"/>
      <c r="N22" s="60"/>
      <c r="O22" s="61">
        <v>55419</v>
      </c>
    </row>
    <row r="23" s="45" customFormat="1" ht="25" customHeight="1" spans="1:15">
      <c r="A23" s="59" t="s">
        <v>312</v>
      </c>
      <c r="B23" s="60" t="s">
        <v>373</v>
      </c>
      <c r="C23" s="62" t="s">
        <v>312</v>
      </c>
      <c r="D23" s="62"/>
      <c r="E23" s="62"/>
      <c r="F23" s="59" t="s">
        <v>374</v>
      </c>
      <c r="G23" s="60">
        <v>45</v>
      </c>
      <c r="H23" s="61"/>
      <c r="I23" s="61">
        <v>1207</v>
      </c>
      <c r="J23" s="61">
        <v>1207</v>
      </c>
      <c r="K23" s="59" t="s">
        <v>375</v>
      </c>
      <c r="L23" s="60">
        <v>68</v>
      </c>
      <c r="M23" s="60"/>
      <c r="N23" s="60"/>
      <c r="O23" s="61"/>
    </row>
    <row r="24" s="45" customFormat="1" ht="25" customHeight="1" spans="1:15">
      <c r="A24" s="59" t="s">
        <v>312</v>
      </c>
      <c r="B24" s="60" t="s">
        <v>376</v>
      </c>
      <c r="C24" s="62" t="s">
        <v>312</v>
      </c>
      <c r="D24" s="62"/>
      <c r="E24" s="62"/>
      <c r="F24" s="59" t="s">
        <v>377</v>
      </c>
      <c r="G24" s="60">
        <v>46</v>
      </c>
      <c r="H24" s="61">
        <v>4094</v>
      </c>
      <c r="I24" s="61">
        <v>5397</v>
      </c>
      <c r="J24" s="61">
        <v>5397</v>
      </c>
      <c r="K24" s="59" t="s">
        <v>378</v>
      </c>
      <c r="L24" s="60">
        <v>69</v>
      </c>
      <c r="M24" s="60"/>
      <c r="N24" s="60"/>
      <c r="O24" s="61">
        <v>1244</v>
      </c>
    </row>
    <row r="25" s="45" customFormat="1" ht="25" customHeight="1" spans="1:15">
      <c r="A25" s="59" t="s">
        <v>312</v>
      </c>
      <c r="B25" s="60" t="s">
        <v>379</v>
      </c>
      <c r="C25" s="62" t="s">
        <v>312</v>
      </c>
      <c r="D25" s="62"/>
      <c r="E25" s="62"/>
      <c r="F25" s="59" t="s">
        <v>380</v>
      </c>
      <c r="G25" s="60">
        <v>47</v>
      </c>
      <c r="H25" s="61">
        <v>68</v>
      </c>
      <c r="I25" s="61">
        <v>73</v>
      </c>
      <c r="J25" s="61">
        <v>73</v>
      </c>
      <c r="K25" s="59" t="s">
        <v>381</v>
      </c>
      <c r="L25" s="60">
        <v>70</v>
      </c>
      <c r="M25" s="60"/>
      <c r="N25" s="60"/>
      <c r="O25" s="61"/>
    </row>
    <row r="26" s="45" customFormat="1" ht="25" customHeight="1" spans="1:15">
      <c r="A26" s="59" t="s">
        <v>312</v>
      </c>
      <c r="B26" s="60" t="s">
        <v>382</v>
      </c>
      <c r="C26" s="62" t="s">
        <v>312</v>
      </c>
      <c r="D26" s="62"/>
      <c r="E26" s="62"/>
      <c r="F26" s="59" t="s">
        <v>383</v>
      </c>
      <c r="G26" s="60">
        <v>48</v>
      </c>
      <c r="H26" s="61"/>
      <c r="I26" s="61"/>
      <c r="J26" s="61"/>
      <c r="K26" s="59" t="s">
        <v>384</v>
      </c>
      <c r="L26" s="60">
        <v>71</v>
      </c>
      <c r="M26" s="60"/>
      <c r="N26" s="60"/>
      <c r="O26" s="61">
        <v>553</v>
      </c>
    </row>
    <row r="27" s="45" customFormat="1" ht="25" customHeight="1" spans="1:15">
      <c r="A27" s="59" t="s">
        <v>312</v>
      </c>
      <c r="B27" s="60" t="s">
        <v>385</v>
      </c>
      <c r="C27" s="62" t="s">
        <v>312</v>
      </c>
      <c r="D27" s="62"/>
      <c r="E27" s="62"/>
      <c r="F27" s="59" t="s">
        <v>386</v>
      </c>
      <c r="G27" s="60">
        <v>49</v>
      </c>
      <c r="H27" s="61">
        <v>1278</v>
      </c>
      <c r="I27" s="61">
        <v>3341</v>
      </c>
      <c r="J27" s="61">
        <v>3341</v>
      </c>
      <c r="K27" s="59" t="s">
        <v>312</v>
      </c>
      <c r="L27" s="60">
        <v>72</v>
      </c>
      <c r="M27" s="60"/>
      <c r="N27" s="60"/>
      <c r="O27" s="62"/>
    </row>
    <row r="28" s="45" customFormat="1" ht="25" customHeight="1" spans="1:15">
      <c r="A28" s="59" t="s">
        <v>312</v>
      </c>
      <c r="B28" s="60" t="s">
        <v>387</v>
      </c>
      <c r="C28" s="62" t="s">
        <v>312</v>
      </c>
      <c r="D28" s="62"/>
      <c r="E28" s="62"/>
      <c r="F28" s="59" t="s">
        <v>388</v>
      </c>
      <c r="G28" s="60">
        <v>50</v>
      </c>
      <c r="H28" s="61">
        <v>159</v>
      </c>
      <c r="I28" s="61">
        <v>1084</v>
      </c>
      <c r="J28" s="61">
        <v>1084</v>
      </c>
      <c r="K28" s="59" t="s">
        <v>312</v>
      </c>
      <c r="L28" s="60">
        <v>73</v>
      </c>
      <c r="M28" s="60"/>
      <c r="N28" s="59"/>
      <c r="O28" s="62"/>
    </row>
    <row r="29" s="45" customFormat="1" ht="25" customHeight="1" spans="1:15">
      <c r="A29" s="57" t="s">
        <v>389</v>
      </c>
      <c r="B29" s="60" t="s">
        <v>390</v>
      </c>
      <c r="C29" s="61">
        <f>SUM(C6:C28)</f>
        <v>142151</v>
      </c>
      <c r="D29" s="61">
        <f>SUM(D6:D28)</f>
        <v>208498</v>
      </c>
      <c r="E29" s="61">
        <f>SUM(E6:E28)</f>
        <v>206569</v>
      </c>
      <c r="F29" s="57" t="s">
        <v>391</v>
      </c>
      <c r="G29" s="57"/>
      <c r="H29" s="57"/>
      <c r="I29" s="60"/>
      <c r="J29" s="57"/>
      <c r="K29" s="57"/>
      <c r="L29" s="60">
        <v>74</v>
      </c>
      <c r="M29" s="61">
        <f>M6+M9</f>
        <v>145180</v>
      </c>
      <c r="N29" s="61">
        <f>N6+N9</f>
        <v>215736</v>
      </c>
      <c r="O29" s="61">
        <f>O6+O9</f>
        <v>215736</v>
      </c>
    </row>
    <row r="30" s="45" customFormat="1" ht="25" customHeight="1" spans="1:15">
      <c r="A30" s="59" t="s">
        <v>392</v>
      </c>
      <c r="B30" s="60" t="s">
        <v>393</v>
      </c>
      <c r="C30" s="61"/>
      <c r="D30" s="61">
        <v>58</v>
      </c>
      <c r="E30" s="61"/>
      <c r="F30" s="59" t="s">
        <v>394</v>
      </c>
      <c r="G30" s="59"/>
      <c r="H30" s="59"/>
      <c r="I30" s="59"/>
      <c r="J30" s="59"/>
      <c r="K30" s="59"/>
      <c r="L30" s="60">
        <v>75</v>
      </c>
      <c r="M30" s="71" t="s">
        <v>395</v>
      </c>
      <c r="N30" s="71" t="s">
        <v>395</v>
      </c>
      <c r="O30" s="61">
        <v>0</v>
      </c>
    </row>
    <row r="31" s="45" customFormat="1" ht="25" customHeight="1" spans="1:15">
      <c r="A31" s="59" t="s">
        <v>396</v>
      </c>
      <c r="B31" s="60" t="s">
        <v>397</v>
      </c>
      <c r="C31" s="61">
        <v>3261</v>
      </c>
      <c r="D31" s="61">
        <v>7586</v>
      </c>
      <c r="E31" s="61">
        <v>9572</v>
      </c>
      <c r="F31" s="59" t="s">
        <v>398</v>
      </c>
      <c r="G31" s="59"/>
      <c r="H31" s="59"/>
      <c r="I31" s="59"/>
      <c r="J31" s="59"/>
      <c r="K31" s="59"/>
      <c r="L31" s="60">
        <v>76</v>
      </c>
      <c r="M31" s="61">
        <v>232</v>
      </c>
      <c r="N31" s="61">
        <v>406</v>
      </c>
      <c r="O31" s="61">
        <v>405</v>
      </c>
    </row>
    <row r="32" s="45" customFormat="1" ht="25" customHeight="1" spans="1:15">
      <c r="A32" s="63" t="s">
        <v>399</v>
      </c>
      <c r="B32" s="64" t="s">
        <v>400</v>
      </c>
      <c r="C32" s="65">
        <f>SUM(C29:C31)</f>
        <v>145412</v>
      </c>
      <c r="D32" s="65">
        <f>SUM(D29:D31)</f>
        <v>216142</v>
      </c>
      <c r="E32" s="65">
        <f>SUM(E29:E31)</f>
        <v>216141</v>
      </c>
      <c r="F32" s="66" t="s">
        <v>399</v>
      </c>
      <c r="G32" s="66"/>
      <c r="H32" s="66"/>
      <c r="I32" s="72"/>
      <c r="J32" s="66"/>
      <c r="K32" s="66"/>
      <c r="L32" s="64">
        <v>77</v>
      </c>
      <c r="M32" s="65">
        <f>M29+M31</f>
        <v>145412</v>
      </c>
      <c r="N32" s="65">
        <f>N29+N31</f>
        <v>216142</v>
      </c>
      <c r="O32" s="65">
        <f>O29+O31</f>
        <v>216141</v>
      </c>
    </row>
  </sheetData>
  <mergeCells count="7">
    <mergeCell ref="A2:O2"/>
    <mergeCell ref="A4:E4"/>
    <mergeCell ref="F4:O4"/>
    <mergeCell ref="F29:K29"/>
    <mergeCell ref="F30:K30"/>
    <mergeCell ref="F31:K31"/>
    <mergeCell ref="F32:K32"/>
  </mergeCells>
  <printOptions horizontalCentered="1"/>
  <pageMargins left="0.251388888888889" right="0.251388888888889" top="0.629861111111111" bottom="0.511805555555556" header="0.298611111111111" footer="0.298611111111111"/>
  <pageSetup paperSize="9" scale="65" firstPageNumber="26" orientation="landscape" useFirstPageNumber="1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C11" sqref="C11"/>
    </sheetView>
  </sheetViews>
  <sheetFormatPr defaultColWidth="9" defaultRowHeight="13.5" outlineLevelCol="3"/>
  <cols>
    <col min="1" max="1" width="7.5" style="1" customWidth="1"/>
    <col min="2" max="2" width="26.125" style="1" customWidth="1"/>
    <col min="3" max="3" width="73.625" style="1" customWidth="1"/>
    <col min="4" max="4" width="16.5" style="1" customWidth="1"/>
    <col min="5" max="5" width="10.3833333333333" style="1" customWidth="1"/>
    <col min="6" max="16384" width="9" style="1"/>
  </cols>
  <sheetData>
    <row r="1" ht="20.25" spans="1:3">
      <c r="A1" s="2" t="s">
        <v>401</v>
      </c>
      <c r="C1" s="22"/>
    </row>
    <row r="2" ht="24" spans="1:4">
      <c r="A2" s="23" t="s">
        <v>402</v>
      </c>
      <c r="B2" s="23"/>
      <c r="C2" s="23"/>
      <c r="D2" s="23"/>
    </row>
    <row r="3" ht="19" customHeight="1" spans="1:4">
      <c r="A3" s="24" t="s">
        <v>307</v>
      </c>
      <c r="B3" s="24"/>
      <c r="C3" s="25" t="s">
        <v>308</v>
      </c>
      <c r="D3" s="26" t="s">
        <v>14</v>
      </c>
    </row>
    <row r="4" ht="23" customHeight="1" spans="1:4">
      <c r="A4" s="27" t="s">
        <v>403</v>
      </c>
      <c r="B4" s="27" t="s">
        <v>404</v>
      </c>
      <c r="C4" s="27" t="s">
        <v>405</v>
      </c>
      <c r="D4" s="28" t="s">
        <v>140</v>
      </c>
    </row>
    <row r="5" s="21" customFormat="1" ht="23" customHeight="1" spans="1:4">
      <c r="A5" s="29">
        <v>1</v>
      </c>
      <c r="B5" s="30" t="s">
        <v>406</v>
      </c>
      <c r="C5" s="31" t="s">
        <v>407</v>
      </c>
      <c r="D5" s="32">
        <v>10700</v>
      </c>
    </row>
    <row r="6" s="21" customFormat="1" ht="23" customHeight="1" spans="1:4">
      <c r="A6" s="29">
        <v>2</v>
      </c>
      <c r="B6" s="30" t="s">
        <v>406</v>
      </c>
      <c r="C6" s="31" t="s">
        <v>408</v>
      </c>
      <c r="D6" s="33">
        <v>800</v>
      </c>
    </row>
    <row r="7" s="21" customFormat="1" ht="23" customHeight="1" spans="1:4">
      <c r="A7" s="29"/>
      <c r="B7" s="34"/>
      <c r="C7" s="35" t="s">
        <v>409</v>
      </c>
      <c r="D7" s="36">
        <f>SUM(D5:D6)</f>
        <v>11500</v>
      </c>
    </row>
    <row r="8" s="21" customFormat="1" ht="23" customHeight="1" spans="1:4">
      <c r="A8" s="29">
        <v>3</v>
      </c>
      <c r="B8" s="37" t="s">
        <v>410</v>
      </c>
      <c r="C8" s="37" t="s">
        <v>411</v>
      </c>
      <c r="D8" s="32">
        <v>5</v>
      </c>
    </row>
    <row r="9" s="21" customFormat="1" ht="23" customHeight="1" spans="1:4">
      <c r="A9" s="29">
        <v>4</v>
      </c>
      <c r="B9" s="37" t="s">
        <v>412</v>
      </c>
      <c r="C9" s="37" t="s">
        <v>413</v>
      </c>
      <c r="D9" s="38">
        <v>75</v>
      </c>
    </row>
    <row r="10" s="21" customFormat="1" ht="23" customHeight="1" spans="1:4">
      <c r="A10" s="29">
        <v>5</v>
      </c>
      <c r="B10" s="37" t="s">
        <v>410</v>
      </c>
      <c r="C10" s="37" t="s">
        <v>414</v>
      </c>
      <c r="D10" s="38">
        <v>41</v>
      </c>
    </row>
    <row r="11" s="21" customFormat="1" ht="23" customHeight="1" spans="1:4">
      <c r="A11" s="29">
        <v>6</v>
      </c>
      <c r="B11" s="37" t="s">
        <v>415</v>
      </c>
      <c r="C11" s="37" t="s">
        <v>416</v>
      </c>
      <c r="D11" s="38">
        <v>85</v>
      </c>
    </row>
    <row r="12" s="21" customFormat="1" ht="23" customHeight="1" spans="1:4">
      <c r="A12" s="29">
        <v>7</v>
      </c>
      <c r="B12" s="37" t="s">
        <v>415</v>
      </c>
      <c r="C12" s="37" t="s">
        <v>417</v>
      </c>
      <c r="D12" s="38">
        <v>1000</v>
      </c>
    </row>
    <row r="13" s="21" customFormat="1" ht="23" customHeight="1" spans="1:4">
      <c r="A13" s="29">
        <v>8</v>
      </c>
      <c r="B13" s="37" t="s">
        <v>418</v>
      </c>
      <c r="C13" s="37" t="s">
        <v>419</v>
      </c>
      <c r="D13" s="38">
        <v>5490</v>
      </c>
    </row>
    <row r="14" s="21" customFormat="1" ht="23" customHeight="1" spans="1:4">
      <c r="A14" s="29">
        <v>9</v>
      </c>
      <c r="B14" s="37" t="s">
        <v>418</v>
      </c>
      <c r="C14" s="37" t="s">
        <v>420</v>
      </c>
      <c r="D14" s="38">
        <v>1000</v>
      </c>
    </row>
    <row r="15" s="21" customFormat="1" ht="23" customHeight="1" spans="1:4">
      <c r="A15" s="29">
        <v>10</v>
      </c>
      <c r="B15" s="37" t="s">
        <v>421</v>
      </c>
      <c r="C15" s="37" t="s">
        <v>422</v>
      </c>
      <c r="D15" s="38">
        <v>5000</v>
      </c>
    </row>
    <row r="16" s="21" customFormat="1" ht="23" customHeight="1" spans="1:4">
      <c r="A16" s="29">
        <v>11</v>
      </c>
      <c r="B16" s="37" t="s">
        <v>423</v>
      </c>
      <c r="C16" s="37" t="s">
        <v>424</v>
      </c>
      <c r="D16" s="38">
        <v>48.49</v>
      </c>
    </row>
    <row r="17" s="21" customFormat="1" ht="23" customHeight="1" spans="1:4">
      <c r="A17" s="29">
        <v>12</v>
      </c>
      <c r="B17" s="37" t="s">
        <v>423</v>
      </c>
      <c r="C17" s="37" t="s">
        <v>425</v>
      </c>
      <c r="D17" s="38">
        <v>400</v>
      </c>
    </row>
    <row r="18" s="21" customFormat="1" ht="23" customHeight="1" spans="1:4">
      <c r="A18" s="29">
        <v>13</v>
      </c>
      <c r="B18" s="37" t="s">
        <v>426</v>
      </c>
      <c r="C18" s="37" t="s">
        <v>427</v>
      </c>
      <c r="D18" s="38">
        <v>280.48</v>
      </c>
    </row>
    <row r="19" s="21" customFormat="1" ht="23" customHeight="1" spans="1:4">
      <c r="A19" s="29">
        <v>14</v>
      </c>
      <c r="B19" s="37" t="s">
        <v>428</v>
      </c>
      <c r="C19" s="37" t="s">
        <v>429</v>
      </c>
      <c r="D19" s="38">
        <v>50</v>
      </c>
    </row>
    <row r="20" s="21" customFormat="1" ht="23" customHeight="1" spans="1:4">
      <c r="A20" s="29">
        <v>15</v>
      </c>
      <c r="B20" s="37" t="s">
        <v>430</v>
      </c>
      <c r="C20" s="37" t="s">
        <v>431</v>
      </c>
      <c r="D20" s="38">
        <v>400</v>
      </c>
    </row>
    <row r="21" s="21" customFormat="1" ht="23" customHeight="1" spans="1:4">
      <c r="A21" s="29">
        <v>16</v>
      </c>
      <c r="B21" s="37" t="s">
        <v>432</v>
      </c>
      <c r="C21" s="37" t="s">
        <v>433</v>
      </c>
      <c r="D21" s="38">
        <v>250</v>
      </c>
    </row>
    <row r="22" s="21" customFormat="1" ht="23" customHeight="1" spans="1:4">
      <c r="A22" s="29">
        <v>17</v>
      </c>
      <c r="B22" s="37" t="s">
        <v>434</v>
      </c>
      <c r="C22" s="37" t="s">
        <v>435</v>
      </c>
      <c r="D22" s="38">
        <v>200</v>
      </c>
    </row>
    <row r="23" s="21" customFormat="1" ht="23" customHeight="1" spans="1:4">
      <c r="A23" s="29">
        <v>18</v>
      </c>
      <c r="B23" s="37" t="s">
        <v>415</v>
      </c>
      <c r="C23" s="37" t="s">
        <v>436</v>
      </c>
      <c r="D23" s="38">
        <v>500</v>
      </c>
    </row>
    <row r="24" s="21" customFormat="1" ht="23" customHeight="1" spans="1:4">
      <c r="A24" s="29">
        <v>19</v>
      </c>
      <c r="B24" s="37" t="s">
        <v>437</v>
      </c>
      <c r="C24" s="37" t="s">
        <v>438</v>
      </c>
      <c r="D24" s="38">
        <v>500</v>
      </c>
    </row>
    <row r="25" s="21" customFormat="1" ht="23" customHeight="1" spans="1:4">
      <c r="A25" s="39"/>
      <c r="B25" s="40"/>
      <c r="C25" s="41" t="s">
        <v>439</v>
      </c>
      <c r="D25" s="42">
        <f>SUM(D8:D24)</f>
        <v>15324.97</v>
      </c>
    </row>
    <row r="26" s="21" customFormat="1" ht="23" customHeight="1" spans="1:4">
      <c r="A26" s="39">
        <v>20</v>
      </c>
      <c r="B26" s="37" t="s">
        <v>440</v>
      </c>
      <c r="C26" s="37" t="s">
        <v>441</v>
      </c>
      <c r="D26" s="43">
        <v>15000</v>
      </c>
    </row>
    <row r="27" s="21" customFormat="1" ht="23" customHeight="1" spans="1:4">
      <c r="A27" s="39"/>
      <c r="B27" s="39"/>
      <c r="C27" s="41" t="s">
        <v>442</v>
      </c>
      <c r="D27" s="43">
        <v>15000</v>
      </c>
    </row>
    <row r="28" s="21" customFormat="1" ht="23" customHeight="1" spans="1:4">
      <c r="A28" s="39"/>
      <c r="B28" s="39"/>
      <c r="C28" s="44" t="s">
        <v>443</v>
      </c>
      <c r="D28" s="42">
        <f>D27+D25+D7</f>
        <v>41824.97</v>
      </c>
    </row>
  </sheetData>
  <mergeCells count="2">
    <mergeCell ref="A2:D2"/>
    <mergeCell ref="A3:B3"/>
  </mergeCells>
  <pageMargins left="0.786805555555556" right="0.314583333333333" top="0.550694444444444" bottom="0.275" header="0.472222222222222" footer="0.156944444444444"/>
  <pageSetup paperSize="9" firstPageNumber="27" orientation="landscape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"/>
  <sheetViews>
    <sheetView workbookViewId="0">
      <selection activeCell="B12" sqref="B12"/>
    </sheetView>
  </sheetViews>
  <sheetFormatPr defaultColWidth="9" defaultRowHeight="13.5" outlineLevelCol="2"/>
  <cols>
    <col min="1" max="1" width="33.875" style="1" customWidth="1"/>
    <col min="2" max="2" width="88.625" style="1" customWidth="1"/>
    <col min="3" max="3" width="12" style="1" customWidth="1"/>
    <col min="4" max="16384" width="9" style="1"/>
  </cols>
  <sheetData>
    <row r="1" ht="20.25" spans="1:3">
      <c r="A1" s="2" t="s">
        <v>444</v>
      </c>
      <c r="B1" s="3"/>
      <c r="C1" s="3"/>
    </row>
    <row r="2" spans="1:3">
      <c r="A2" s="3"/>
      <c r="B2" s="3"/>
      <c r="C2" s="3"/>
    </row>
    <row r="3" ht="34" customHeight="1" spans="1:3">
      <c r="A3" s="4" t="s">
        <v>445</v>
      </c>
      <c r="B3" s="4"/>
      <c r="C3" s="4"/>
    </row>
    <row r="4" ht="14.25" spans="1:3">
      <c r="A4" s="5" t="s">
        <v>307</v>
      </c>
      <c r="B4" s="6" t="s">
        <v>308</v>
      </c>
      <c r="C4" s="7" t="s">
        <v>14</v>
      </c>
    </row>
    <row r="5" ht="22" customHeight="1" spans="1:3">
      <c r="A5" s="8" t="s">
        <v>446</v>
      </c>
      <c r="B5" s="8" t="s">
        <v>447</v>
      </c>
      <c r="C5" s="8" t="s">
        <v>448</v>
      </c>
    </row>
    <row r="6" ht="22" customHeight="1" spans="1:3">
      <c r="A6" s="9" t="s">
        <v>449</v>
      </c>
      <c r="B6" s="10"/>
      <c r="C6" s="11">
        <f>SUM(C7:C49)</f>
        <v>1500</v>
      </c>
    </row>
    <row r="7" ht="22" customHeight="1" spans="1:3">
      <c r="A7" s="12" t="s">
        <v>450</v>
      </c>
      <c r="B7" s="12" t="s">
        <v>451</v>
      </c>
      <c r="C7" s="11">
        <v>84</v>
      </c>
    </row>
    <row r="8" ht="22" customHeight="1" spans="1:3">
      <c r="A8" s="12" t="s">
        <v>415</v>
      </c>
      <c r="B8" s="12" t="s">
        <v>452</v>
      </c>
      <c r="C8" s="11">
        <v>10.68</v>
      </c>
    </row>
    <row r="9" ht="22" customHeight="1" spans="1:3">
      <c r="A9" s="12" t="s">
        <v>453</v>
      </c>
      <c r="B9" s="12" t="s">
        <v>454</v>
      </c>
      <c r="C9" s="13">
        <v>34.3</v>
      </c>
    </row>
    <row r="10" ht="22" customHeight="1" spans="1:3">
      <c r="A10" s="12" t="s">
        <v>455</v>
      </c>
      <c r="B10" s="12" t="s">
        <v>456</v>
      </c>
      <c r="C10" s="13">
        <v>20</v>
      </c>
    </row>
    <row r="11" ht="22" customHeight="1" spans="1:3">
      <c r="A11" s="12" t="s">
        <v>457</v>
      </c>
      <c r="B11" s="12" t="s">
        <v>458</v>
      </c>
      <c r="C11" s="13">
        <v>36</v>
      </c>
    </row>
    <row r="12" ht="22" customHeight="1" spans="1:3">
      <c r="A12" s="12" t="s">
        <v>415</v>
      </c>
      <c r="B12" s="12" t="s">
        <v>459</v>
      </c>
      <c r="C12" s="13">
        <v>53</v>
      </c>
    </row>
    <row r="13" ht="22" customHeight="1" spans="1:3">
      <c r="A13" s="12" t="s">
        <v>460</v>
      </c>
      <c r="B13" s="12" t="s">
        <v>461</v>
      </c>
      <c r="C13" s="13">
        <v>61.52</v>
      </c>
    </row>
    <row r="14" ht="22" customHeight="1" spans="1:3">
      <c r="A14" s="12" t="s">
        <v>462</v>
      </c>
      <c r="B14" s="14" t="s">
        <v>463</v>
      </c>
      <c r="C14" s="15">
        <v>10</v>
      </c>
    </row>
    <row r="15" ht="22" customHeight="1" spans="1:3">
      <c r="A15" s="12" t="s">
        <v>464</v>
      </c>
      <c r="B15" s="14" t="s">
        <v>465</v>
      </c>
      <c r="C15" s="15">
        <v>64.5</v>
      </c>
    </row>
    <row r="16" ht="22" customHeight="1" spans="1:3">
      <c r="A16" s="12" t="s">
        <v>466</v>
      </c>
      <c r="B16" s="14" t="s">
        <v>467</v>
      </c>
      <c r="C16" s="15">
        <v>8</v>
      </c>
    </row>
    <row r="17" ht="22" customHeight="1" spans="1:3">
      <c r="A17" s="12" t="s">
        <v>468</v>
      </c>
      <c r="B17" s="14" t="s">
        <v>469</v>
      </c>
      <c r="C17" s="15">
        <v>19.42</v>
      </c>
    </row>
    <row r="18" ht="22" customHeight="1" spans="1:3">
      <c r="A18" s="12" t="s">
        <v>470</v>
      </c>
      <c r="B18" s="14" t="s">
        <v>471</v>
      </c>
      <c r="C18" s="15">
        <v>0.36</v>
      </c>
    </row>
    <row r="19" ht="22" customHeight="1" spans="1:3">
      <c r="A19" s="12" t="s">
        <v>470</v>
      </c>
      <c r="B19" s="14" t="s">
        <v>472</v>
      </c>
      <c r="C19" s="15">
        <v>8</v>
      </c>
    </row>
    <row r="20" ht="22" customHeight="1" spans="1:3">
      <c r="A20" s="12" t="s">
        <v>473</v>
      </c>
      <c r="B20" s="14" t="s">
        <v>474</v>
      </c>
      <c r="C20" s="15">
        <v>10</v>
      </c>
    </row>
    <row r="21" ht="22" customHeight="1" spans="1:3">
      <c r="A21" s="12" t="s">
        <v>473</v>
      </c>
      <c r="B21" s="14" t="s">
        <v>475</v>
      </c>
      <c r="C21" s="15">
        <v>12.3</v>
      </c>
    </row>
    <row r="22" ht="22" customHeight="1" spans="1:3">
      <c r="A22" s="12" t="s">
        <v>476</v>
      </c>
      <c r="B22" s="14" t="s">
        <v>477</v>
      </c>
      <c r="C22" s="15">
        <v>30</v>
      </c>
    </row>
    <row r="23" ht="22" customHeight="1" spans="1:3">
      <c r="A23" s="12" t="s">
        <v>478</v>
      </c>
      <c r="B23" s="14" t="s">
        <v>479</v>
      </c>
      <c r="C23" s="15">
        <v>15</v>
      </c>
    </row>
    <row r="24" ht="22" customHeight="1" spans="1:3">
      <c r="A24" s="12" t="s">
        <v>480</v>
      </c>
      <c r="B24" s="14" t="s">
        <v>481</v>
      </c>
      <c r="C24" s="15">
        <v>29.98</v>
      </c>
    </row>
    <row r="25" ht="22" customHeight="1" spans="1:3">
      <c r="A25" s="12" t="s">
        <v>460</v>
      </c>
      <c r="B25" s="14" t="s">
        <v>482</v>
      </c>
      <c r="C25" s="16">
        <v>91.3</v>
      </c>
    </row>
    <row r="26" ht="22" customHeight="1" spans="1:3">
      <c r="A26" s="17" t="s">
        <v>483</v>
      </c>
      <c r="B26" s="14" t="s">
        <v>484</v>
      </c>
      <c r="C26" s="18">
        <v>170.87</v>
      </c>
    </row>
    <row r="27" ht="22" customHeight="1" spans="1:3">
      <c r="A27" s="17" t="s">
        <v>483</v>
      </c>
      <c r="B27" s="14" t="s">
        <v>485</v>
      </c>
      <c r="C27" s="18">
        <v>12.97</v>
      </c>
    </row>
    <row r="28" ht="22" customHeight="1" spans="1:3">
      <c r="A28" s="12" t="s">
        <v>486</v>
      </c>
      <c r="B28" s="14" t="s">
        <v>487</v>
      </c>
      <c r="C28" s="13">
        <v>24.7</v>
      </c>
    </row>
    <row r="29" ht="22" customHeight="1" spans="1:3">
      <c r="A29" s="12" t="s">
        <v>488</v>
      </c>
      <c r="B29" s="14" t="s">
        <v>489</v>
      </c>
      <c r="C29" s="13">
        <v>40</v>
      </c>
    </row>
    <row r="30" ht="22" customHeight="1" spans="1:3">
      <c r="A30" s="12" t="s">
        <v>488</v>
      </c>
      <c r="B30" s="14" t="s">
        <v>490</v>
      </c>
      <c r="C30" s="13">
        <v>35</v>
      </c>
    </row>
    <row r="31" ht="22" customHeight="1" spans="1:3">
      <c r="A31" s="17" t="s">
        <v>491</v>
      </c>
      <c r="B31" s="17" t="s">
        <v>492</v>
      </c>
      <c r="C31" s="13">
        <v>40.8</v>
      </c>
    </row>
    <row r="32" ht="22" customHeight="1" spans="1:3">
      <c r="A32" s="17" t="s">
        <v>493</v>
      </c>
      <c r="B32" s="17" t="s">
        <v>494</v>
      </c>
      <c r="C32" s="16">
        <v>4.88</v>
      </c>
    </row>
    <row r="33" ht="22" customHeight="1" spans="1:3">
      <c r="A33" s="17" t="s">
        <v>493</v>
      </c>
      <c r="B33" s="17" t="s">
        <v>495</v>
      </c>
      <c r="C33" s="16">
        <v>3</v>
      </c>
    </row>
    <row r="34" ht="22" customHeight="1" spans="1:3">
      <c r="A34" s="17" t="s">
        <v>493</v>
      </c>
      <c r="B34" s="17" t="s">
        <v>496</v>
      </c>
      <c r="C34" s="16">
        <v>2</v>
      </c>
    </row>
    <row r="35" ht="22" customHeight="1" spans="1:3">
      <c r="A35" s="17" t="s">
        <v>493</v>
      </c>
      <c r="B35" s="17" t="s">
        <v>497</v>
      </c>
      <c r="C35" s="16">
        <v>15.12</v>
      </c>
    </row>
    <row r="36" ht="22" customHeight="1" spans="1:3">
      <c r="A36" s="17" t="s">
        <v>498</v>
      </c>
      <c r="B36" s="14" t="s">
        <v>499</v>
      </c>
      <c r="C36" s="13">
        <v>17.4</v>
      </c>
    </row>
    <row r="37" ht="22" customHeight="1" spans="1:3">
      <c r="A37" s="17" t="s">
        <v>500</v>
      </c>
      <c r="B37" s="14" t="s">
        <v>501</v>
      </c>
      <c r="C37" s="13">
        <v>167.7</v>
      </c>
    </row>
    <row r="38" ht="22" customHeight="1" spans="1:3">
      <c r="A38" s="17" t="s">
        <v>502</v>
      </c>
      <c r="B38" s="17" t="s">
        <v>503</v>
      </c>
      <c r="C38" s="16">
        <v>8</v>
      </c>
    </row>
    <row r="39" ht="22" customHeight="1" spans="1:3">
      <c r="A39" s="19" t="s">
        <v>504</v>
      </c>
      <c r="B39" s="14" t="s">
        <v>505</v>
      </c>
      <c r="C39" s="13">
        <v>19</v>
      </c>
    </row>
    <row r="40" ht="22" customHeight="1" spans="1:3">
      <c r="A40" s="12" t="s">
        <v>506</v>
      </c>
      <c r="B40" s="14" t="s">
        <v>507</v>
      </c>
      <c r="C40" s="13">
        <v>258.08</v>
      </c>
    </row>
    <row r="41" ht="22" customHeight="1" spans="1:3">
      <c r="A41" s="17" t="s">
        <v>508</v>
      </c>
      <c r="B41" s="14" t="s">
        <v>509</v>
      </c>
      <c r="C41" s="16">
        <v>10.08</v>
      </c>
    </row>
    <row r="42" ht="22" customHeight="1" spans="1:3">
      <c r="A42" s="12" t="s">
        <v>510</v>
      </c>
      <c r="B42" s="14" t="s">
        <v>511</v>
      </c>
      <c r="C42" s="13">
        <v>18</v>
      </c>
    </row>
    <row r="43" ht="22" customHeight="1" spans="1:3">
      <c r="A43" s="12" t="s">
        <v>512</v>
      </c>
      <c r="B43" s="12" t="s">
        <v>513</v>
      </c>
      <c r="C43" s="13">
        <v>3.15</v>
      </c>
    </row>
    <row r="44" ht="22" customHeight="1" spans="1:3">
      <c r="A44" s="12" t="s">
        <v>514</v>
      </c>
      <c r="B44" s="12" t="s">
        <v>513</v>
      </c>
      <c r="C44" s="13">
        <v>8.06</v>
      </c>
    </row>
    <row r="45" ht="22" customHeight="1" spans="1:3">
      <c r="A45" s="12" t="s">
        <v>515</v>
      </c>
      <c r="B45" s="12" t="s">
        <v>513</v>
      </c>
      <c r="C45" s="13">
        <v>6.82</v>
      </c>
    </row>
    <row r="46" ht="22" customHeight="1" spans="1:3">
      <c r="A46" s="12" t="s">
        <v>491</v>
      </c>
      <c r="B46" s="14" t="s">
        <v>516</v>
      </c>
      <c r="C46" s="13">
        <v>2</v>
      </c>
    </row>
    <row r="47" ht="22" customHeight="1" spans="1:3">
      <c r="A47" s="12" t="s">
        <v>517</v>
      </c>
      <c r="B47" s="14" t="s">
        <v>518</v>
      </c>
      <c r="C47" s="13">
        <v>3.31</v>
      </c>
    </row>
    <row r="48" ht="22" customHeight="1" spans="1:3">
      <c r="A48" s="12" t="s">
        <v>519</v>
      </c>
      <c r="B48" s="14" t="s">
        <v>520</v>
      </c>
      <c r="C48" s="13">
        <v>0.7</v>
      </c>
    </row>
    <row r="49" ht="22" customHeight="1" spans="1:3">
      <c r="A49" s="12" t="s">
        <v>519</v>
      </c>
      <c r="B49" s="14" t="s">
        <v>521</v>
      </c>
      <c r="C49" s="13">
        <v>30</v>
      </c>
    </row>
    <row r="50" spans="1:3">
      <c r="A50" s="20"/>
      <c r="B50" s="20"/>
      <c r="C50" s="20"/>
    </row>
    <row r="51" spans="1:3">
      <c r="A51" s="20"/>
      <c r="B51" s="20"/>
      <c r="C51" s="20"/>
    </row>
    <row r="52" spans="1:3">
      <c r="A52" s="20"/>
      <c r="B52" s="20"/>
      <c r="C52" s="20"/>
    </row>
    <row r="53" spans="1:3">
      <c r="A53" s="20"/>
      <c r="B53" s="20"/>
      <c r="C53" s="20"/>
    </row>
    <row r="54" spans="1:3">
      <c r="A54" s="20"/>
      <c r="B54" s="20"/>
      <c r="C54" s="20"/>
    </row>
    <row r="55" spans="1:3">
      <c r="A55" s="20"/>
      <c r="B55" s="20"/>
      <c r="C55" s="20"/>
    </row>
    <row r="56" spans="1:3">
      <c r="A56" s="20"/>
      <c r="B56" s="20"/>
      <c r="C56" s="20"/>
    </row>
    <row r="57" spans="1:3">
      <c r="A57" s="20"/>
      <c r="B57" s="20"/>
      <c r="C57" s="20"/>
    </row>
    <row r="58" spans="1:3">
      <c r="A58" s="20"/>
      <c r="B58" s="20"/>
      <c r="C58" s="20"/>
    </row>
    <row r="59" spans="1:3">
      <c r="A59" s="20"/>
      <c r="B59" s="20"/>
      <c r="C59" s="20"/>
    </row>
    <row r="60" spans="1:3">
      <c r="A60" s="20"/>
      <c r="B60" s="20"/>
      <c r="C60" s="20"/>
    </row>
    <row r="61" spans="1:3">
      <c r="A61" s="20"/>
      <c r="B61" s="20"/>
      <c r="C61" s="20"/>
    </row>
    <row r="62" spans="1:3">
      <c r="A62" s="20"/>
      <c r="B62" s="20"/>
      <c r="C62" s="20"/>
    </row>
    <row r="63" spans="1:3">
      <c r="A63" s="20"/>
      <c r="B63" s="20"/>
      <c r="C63" s="20"/>
    </row>
    <row r="64" spans="1:3">
      <c r="A64" s="20"/>
      <c r="B64" s="20"/>
      <c r="C64" s="20"/>
    </row>
    <row r="65" spans="1:3">
      <c r="A65" s="20"/>
      <c r="B65" s="20"/>
      <c r="C65" s="20"/>
    </row>
    <row r="66" spans="1:3">
      <c r="A66" s="20"/>
      <c r="B66" s="20"/>
      <c r="C66" s="20"/>
    </row>
    <row r="67" spans="1:3">
      <c r="A67" s="20"/>
      <c r="B67" s="20"/>
      <c r="C67" s="20"/>
    </row>
    <row r="68" spans="1:3">
      <c r="A68" s="20"/>
      <c r="B68" s="20"/>
      <c r="C68" s="20"/>
    </row>
    <row r="69" spans="1:3">
      <c r="A69" s="20"/>
      <c r="B69" s="20"/>
      <c r="C69" s="20"/>
    </row>
    <row r="70" spans="1:3">
      <c r="A70" s="20"/>
      <c r="B70" s="20"/>
      <c r="C70" s="20"/>
    </row>
    <row r="71" spans="1:3">
      <c r="A71" s="20"/>
      <c r="B71" s="20"/>
      <c r="C71" s="20"/>
    </row>
    <row r="72" spans="1:3">
      <c r="A72" s="20"/>
      <c r="B72" s="20"/>
      <c r="C72" s="20"/>
    </row>
    <row r="73" spans="1:3">
      <c r="A73" s="20"/>
      <c r="B73" s="20"/>
      <c r="C73" s="20"/>
    </row>
    <row r="74" spans="1:3">
      <c r="A74" s="20"/>
      <c r="B74" s="20"/>
      <c r="C74" s="20"/>
    </row>
    <row r="75" spans="1:3">
      <c r="A75" s="20"/>
      <c r="B75" s="20"/>
      <c r="C75" s="20"/>
    </row>
    <row r="76" spans="1:3">
      <c r="A76" s="20"/>
      <c r="B76" s="20"/>
      <c r="C76" s="20"/>
    </row>
    <row r="77" spans="1:3">
      <c r="A77" s="20"/>
      <c r="B77" s="20"/>
      <c r="C77" s="20"/>
    </row>
    <row r="78" spans="1:3">
      <c r="A78" s="20"/>
      <c r="B78" s="20"/>
      <c r="C78" s="20"/>
    </row>
    <row r="79" spans="1:3">
      <c r="A79" s="20"/>
      <c r="B79" s="20"/>
      <c r="C79" s="20"/>
    </row>
    <row r="80" spans="1:3">
      <c r="A80" s="20"/>
      <c r="B80" s="20"/>
      <c r="C80" s="20"/>
    </row>
  </sheetData>
  <mergeCells count="1">
    <mergeCell ref="A3:C3"/>
  </mergeCells>
  <printOptions horizontalCentered="1"/>
  <pageMargins left="0.751388888888889" right="0.554861111111111" top="0.550694444444444" bottom="0.629861111111111" header="0.5" footer="0.5"/>
  <pageSetup paperSize="9" firstPageNumber="29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附件1</vt:lpstr>
      <vt:lpstr>附件2</vt:lpstr>
      <vt:lpstr>附件3</vt:lpstr>
      <vt:lpstr>附件4</vt:lpstr>
      <vt:lpstr>附件5</vt:lpstr>
      <vt:lpstr>附件6</vt:lpstr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2024-01-03T02:23:38Z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21C5F0DB6D4642749CFC2D319C400F58</vt:lpwstr>
  </property>
</Properties>
</file>