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10" activeTab="7"/>
  </bookViews>
  <sheets>
    <sheet name="封面" sheetId="14" r:id="rId1"/>
    <sheet name="附件1" sheetId="11" r:id="rId2"/>
    <sheet name="附件2" sheetId="12" r:id="rId3"/>
    <sheet name="附件3" sheetId="8" r:id="rId4"/>
    <sheet name="附件4" sheetId="13" r:id="rId5"/>
    <sheet name="附件5" sheetId="7" r:id="rId6"/>
    <sheet name="附件6" sheetId="9" r:id="rId7"/>
    <sheet name="附件7" sheetId="10" r:id="rId8"/>
  </sheets>
  <definedNames>
    <definedName name="_xlnm.Print_Titles" localSheetId="7">附件7!$1:$5</definedName>
    <definedName name="_xlnm.Print_Titles" localSheetId="3">附件3!$1:$4</definedName>
    <definedName name="_xlnm.Print_Titles" localSheetId="1">附件1!$1:$5</definedName>
    <definedName name="_xlnm.Print_Titles" localSheetId="2">附件2!$1:$5</definedName>
    <definedName name="_xlnm.Print_Titles" localSheetId="4">附件4!$1:$5</definedName>
  </definedNames>
  <calcPr calcId="144525"/>
</workbook>
</file>

<file path=xl/sharedStrings.xml><?xml version="1.0" encoding="utf-8"?>
<sst xmlns="http://schemas.openxmlformats.org/spreadsheetml/2006/main" count="789" uniqueCount="585">
  <si>
    <t>龙胜各族自治县财政局</t>
  </si>
  <si>
    <t xml:space="preserve">  2020年财政决算表</t>
  </si>
  <si>
    <t>一、龙胜各族自治县2020年一般公共预算组织财政收入完成情况表…………13</t>
  </si>
  <si>
    <t>二、龙胜各族自治县2020年一般公共预算收支决算表…………………………16</t>
  </si>
  <si>
    <t>三、龙胜各族自治县2020年财政总结算表………………………………………18</t>
  </si>
  <si>
    <t>四、龙胜各族自治县2020年政府性基金收支决算表……………………………22</t>
  </si>
  <si>
    <t>五、龙胜各族自治县2020年部门决算总表………………………………………24</t>
  </si>
  <si>
    <t>六、龙胜各族自治县2020年政府债券资金项目安排表……………………………………25</t>
  </si>
  <si>
    <t>七、龙胜各族自治县2020年预备费使用情况表……………………………………………26</t>
  </si>
  <si>
    <t>龙胜各族自治县财政局编制</t>
  </si>
  <si>
    <t>附件1</t>
  </si>
  <si>
    <t>龙胜各族自治县2020年一般公共预算组织财政收入完成情况表</t>
  </si>
  <si>
    <t>编制单位:龙胜各族自治县财政局</t>
  </si>
  <si>
    <t>编制日期：2021年12月10日</t>
  </si>
  <si>
    <t>单位：万元</t>
  </si>
  <si>
    <t>项目</t>
  </si>
  <si>
    <t>2019年决算数</t>
  </si>
  <si>
    <t>2020年预算数</t>
  </si>
  <si>
    <t>2020年实际完成数对比</t>
  </si>
  <si>
    <t>2019年完成预算+、-%</t>
  </si>
  <si>
    <t>收入科目</t>
  </si>
  <si>
    <t>2020年决算数</t>
  </si>
  <si>
    <t>比上年同期增减</t>
  </si>
  <si>
    <t>比上年完成数+.-%</t>
  </si>
  <si>
    <t>全年组织一般预算收入合计</t>
  </si>
  <si>
    <t>（一）上划中央四税收入</t>
  </si>
  <si>
    <t>1、增值税50%</t>
  </si>
  <si>
    <t>2、消费税</t>
  </si>
  <si>
    <t>3、企业所得税（60%）</t>
  </si>
  <si>
    <t>4、个人所得税（60%）</t>
  </si>
  <si>
    <t>5、改征增值税（50%）</t>
  </si>
  <si>
    <t>6、营业税（50%）</t>
  </si>
  <si>
    <t>7、其他税收收入</t>
  </si>
  <si>
    <t>（二）自治区分享四税收入</t>
  </si>
  <si>
    <t>1、增值税（16%）</t>
  </si>
  <si>
    <t>2、营业税(20%)</t>
  </si>
  <si>
    <t>3、企业所得税（10%）</t>
  </si>
  <si>
    <t>4、个人所得税（15%）</t>
  </si>
  <si>
    <t>5、改征增值税（20%）</t>
  </si>
  <si>
    <t>6、环境保护税（30%）</t>
  </si>
  <si>
    <t>（三）公共财政预算收入</t>
  </si>
  <si>
    <t>1、增值税（34%）</t>
  </si>
  <si>
    <t>2、改征增值税（30%）</t>
  </si>
  <si>
    <t>2、营业税(30%)</t>
  </si>
  <si>
    <t>3、企业所得税（30%）</t>
  </si>
  <si>
    <t>4、个人所得税（25%）</t>
  </si>
  <si>
    <t>5、资源税</t>
  </si>
  <si>
    <t>6、城市维护建设税</t>
  </si>
  <si>
    <t>7、房产税</t>
  </si>
  <si>
    <t>8、印花税</t>
  </si>
  <si>
    <t>9、城镇土地使用税</t>
  </si>
  <si>
    <t>10、土地增值税</t>
  </si>
  <si>
    <t>11、车船使用和牌照税</t>
  </si>
  <si>
    <t>12、耕地占用税</t>
  </si>
  <si>
    <t>13、环境保护税</t>
  </si>
  <si>
    <t>14、国有资产经营收益</t>
  </si>
  <si>
    <t>15、国有资本有偿使用收入</t>
  </si>
  <si>
    <t>16、行政性收费收入</t>
  </si>
  <si>
    <t>17、罚没收入</t>
  </si>
  <si>
    <t>18、其他税收收入</t>
  </si>
  <si>
    <r>
      <rPr>
        <sz val="11"/>
        <rFont val="Times New Roman"/>
        <charset val="0"/>
      </rPr>
      <t>19</t>
    </r>
    <r>
      <rPr>
        <sz val="11"/>
        <rFont val="宋体"/>
        <charset val="134"/>
      </rPr>
      <t>、专项收入</t>
    </r>
  </si>
  <si>
    <t>（1）排污费收入</t>
  </si>
  <si>
    <t xml:space="preserve"> (2)探矿权采矿权价款收入</t>
  </si>
  <si>
    <t>（3）教育费附加收入</t>
  </si>
  <si>
    <t>（4）地方教育费附加收入</t>
  </si>
  <si>
    <t>（5）水资源费收入</t>
  </si>
  <si>
    <t>（6）文化事业建设费收入</t>
  </si>
  <si>
    <t>（7）残疾人就业保障金收入</t>
  </si>
  <si>
    <t>（8）土地出让收益计提的农田水利建设资金收入</t>
  </si>
  <si>
    <t>（9）土地出让收益计提的教育资金收入</t>
  </si>
  <si>
    <t>（10）育林基金收入</t>
  </si>
  <si>
    <t>（11）森林植被恢复费收入</t>
  </si>
  <si>
    <t>（12）水利建设基金收入</t>
  </si>
  <si>
    <t>（13）其他专项（广告）收入</t>
  </si>
  <si>
    <t>20、契税</t>
  </si>
  <si>
    <r>
      <rPr>
        <sz val="11"/>
        <rFont val="Times New Roman"/>
        <charset val="0"/>
      </rPr>
      <t>21</t>
    </r>
    <r>
      <rPr>
        <sz val="11"/>
        <rFont val="宋体"/>
        <charset val="134"/>
      </rPr>
      <t>、住房基金收入</t>
    </r>
  </si>
  <si>
    <r>
      <rPr>
        <sz val="11"/>
        <rFont val="Times New Roman"/>
        <charset val="0"/>
      </rPr>
      <t>22</t>
    </r>
    <r>
      <rPr>
        <sz val="11"/>
        <rFont val="宋体"/>
        <charset val="0"/>
      </rPr>
      <t>、其他收入</t>
    </r>
    <r>
      <rPr>
        <sz val="11"/>
        <rFont val="Times New Roman"/>
        <charset val="0"/>
      </rPr>
      <t>(</t>
    </r>
    <r>
      <rPr>
        <sz val="11"/>
        <rFont val="宋体"/>
        <charset val="0"/>
      </rPr>
      <t>含捐赠收入</t>
    </r>
    <r>
      <rPr>
        <sz val="11"/>
        <rFont val="Times New Roman"/>
        <charset val="0"/>
      </rPr>
      <t>)</t>
    </r>
  </si>
  <si>
    <t>附件2</t>
  </si>
  <si>
    <t>龙胜各族自治县2020年一般公共预算收支决算表</t>
  </si>
  <si>
    <t>编制日期：2021年12月10日                        单位：万元</t>
  </si>
  <si>
    <t>2019年决算</t>
  </si>
  <si>
    <t>2020年决算</t>
  </si>
  <si>
    <t>同比增减变动</t>
  </si>
  <si>
    <t>增减变动率（%）</t>
  </si>
  <si>
    <t>2020年预算调整数</t>
  </si>
  <si>
    <t>完成预算调整（%）</t>
  </si>
  <si>
    <t>一、总收入</t>
  </si>
  <si>
    <t>（一）上年结余</t>
  </si>
  <si>
    <t>1、调入预算稳定增长调节基金（净结余）</t>
  </si>
  <si>
    <t>2、专项转移支付补助收入专项收入结余</t>
  </si>
  <si>
    <t>（二）地方一般预算收入</t>
  </si>
  <si>
    <t>（三）上级补助收入</t>
  </si>
  <si>
    <t>1、一般转移性收入</t>
  </si>
  <si>
    <t>2、专项转移支付补助收入</t>
  </si>
  <si>
    <t>（四）政府债券转贷收入</t>
  </si>
  <si>
    <t>1、一般债券</t>
  </si>
  <si>
    <t>2、专项债券</t>
  </si>
  <si>
    <t>3、置换债券</t>
  </si>
  <si>
    <t>4、再融资债券</t>
  </si>
  <si>
    <t>5、向国际组织借款收入</t>
  </si>
  <si>
    <t>（五）调入资金收入</t>
  </si>
  <si>
    <t>二、总支出</t>
  </si>
  <si>
    <t>（一）上解上级支出</t>
  </si>
  <si>
    <t>（二）一般公共预算支出</t>
  </si>
  <si>
    <t xml:space="preserve">     1、一般公共服务</t>
  </si>
  <si>
    <t xml:space="preserve">     2、外交支出</t>
  </si>
  <si>
    <t xml:space="preserve">     3、国防支出</t>
  </si>
  <si>
    <t xml:space="preserve">     4、公共安全支出</t>
  </si>
  <si>
    <t xml:space="preserve">     5、教育支出</t>
  </si>
  <si>
    <t xml:space="preserve">     6、科学技术支出</t>
  </si>
  <si>
    <t xml:space="preserve">     7、文化旅游体育与传媒支出</t>
  </si>
  <si>
    <t xml:space="preserve">     8、社会保障和就业支出</t>
  </si>
  <si>
    <t xml:space="preserve">     9、卫生健康支出</t>
  </si>
  <si>
    <t xml:space="preserve">     10、节能环保支出</t>
  </si>
  <si>
    <t xml:space="preserve">     11、城乡社区支出</t>
  </si>
  <si>
    <t xml:space="preserve">     12、农林水支出</t>
  </si>
  <si>
    <t xml:space="preserve">     13、交通运输支出</t>
  </si>
  <si>
    <t xml:space="preserve">     14、资源勘探信息等支出</t>
  </si>
  <si>
    <t xml:space="preserve">     15、商业服务业等支出</t>
  </si>
  <si>
    <t xml:space="preserve">     16、金融支出</t>
  </si>
  <si>
    <t xml:space="preserve">     17、援助其他地区支出</t>
  </si>
  <si>
    <t xml:space="preserve">     18、自然资源海洋气象等支出</t>
  </si>
  <si>
    <t xml:space="preserve">     19、住房保障支出</t>
  </si>
  <si>
    <t xml:space="preserve">     20、粮油物资储备支出</t>
  </si>
  <si>
    <t xml:space="preserve">     21、灾害防治及应急管理支出</t>
  </si>
  <si>
    <t xml:space="preserve">     22、预备费</t>
  </si>
  <si>
    <t xml:space="preserve">     23、债务付息支出</t>
  </si>
  <si>
    <t xml:space="preserve">     24、债务发行费用支出</t>
  </si>
  <si>
    <t xml:space="preserve">     25、其他支出</t>
  </si>
  <si>
    <t>（三）政府债务(债券)还本支出</t>
  </si>
  <si>
    <t>（四）安排预算稳定调节基金</t>
  </si>
  <si>
    <t>（五）调出资金</t>
  </si>
  <si>
    <t>（六）补充预算周转金</t>
  </si>
  <si>
    <t>三、结  余</t>
  </si>
  <si>
    <t>附件3</t>
  </si>
  <si>
    <t>龙胜各族自治县2020年财政总决算结算表</t>
  </si>
  <si>
    <t>编制单位:龙胜各族自治县财政局        2021年12月10日</t>
  </si>
  <si>
    <t>单位:万元</t>
  </si>
  <si>
    <t xml:space="preserve">项     目 </t>
  </si>
  <si>
    <t>金  额</t>
  </si>
  <si>
    <t>一、收入总计</t>
  </si>
  <si>
    <t xml:space="preserve"> ㈠当年公共财政预算收入合计</t>
  </si>
  <si>
    <t xml:space="preserve"> ㈡自治区补助收入合计</t>
  </si>
  <si>
    <t xml:space="preserve">   1.返还性收入</t>
  </si>
  <si>
    <t xml:space="preserve">    增值税和消费税税收返还收入</t>
  </si>
  <si>
    <t xml:space="preserve">    所得税基数返还收入</t>
  </si>
  <si>
    <t xml:space="preserve">    成品油价格和税费改革税收返还收入</t>
  </si>
  <si>
    <t>一</t>
  </si>
  <si>
    <t xml:space="preserve">    其他税收返还收入</t>
  </si>
  <si>
    <t xml:space="preserve">   2.一般性转移支付收入</t>
  </si>
  <si>
    <t xml:space="preserve">    体制补助收入</t>
  </si>
  <si>
    <t xml:space="preserve">    均衡性转移支付收入</t>
  </si>
  <si>
    <t xml:space="preserve">    革命老区转移支付收入</t>
  </si>
  <si>
    <t>般</t>
  </si>
  <si>
    <t xml:space="preserve">    民族地区转移支付收入</t>
  </si>
  <si>
    <t xml:space="preserve">    贫困地区转移支付收入</t>
  </si>
  <si>
    <t xml:space="preserve">    县级基本财力保障机制奖补资金收入</t>
  </si>
  <si>
    <t xml:space="preserve">    结算补助收入</t>
  </si>
  <si>
    <t xml:space="preserve">    成品油价格和税费改革转移支付补助收入</t>
  </si>
  <si>
    <t>公</t>
  </si>
  <si>
    <t xml:space="preserve">    基层公检法司转移支付收入</t>
  </si>
  <si>
    <t xml:space="preserve">    城乡义务教育等转移支付收入</t>
  </si>
  <si>
    <t xml:space="preserve">    基本养老金转移支付收入</t>
  </si>
  <si>
    <t xml:space="preserve">    城乡居民医疗保险转移支付收入</t>
  </si>
  <si>
    <t xml:space="preserve">    农村综合改革转移支付收入</t>
  </si>
  <si>
    <t>共</t>
  </si>
  <si>
    <t xml:space="preserve">    重点生态功能区转移支付收入</t>
  </si>
  <si>
    <t xml:space="preserve">    固定数额补助收入</t>
  </si>
  <si>
    <t xml:space="preserve">    其他一般性转移支付收入</t>
  </si>
  <si>
    <t xml:space="preserve">    产粮（油）大县奖励转移支付收入</t>
  </si>
  <si>
    <t xml:space="preserve">    一般公共服务共同财政事权转移支付收入</t>
  </si>
  <si>
    <t xml:space="preserve">    外交共同财政事权转移支付收入</t>
  </si>
  <si>
    <t xml:space="preserve">    国防共同财政事权转移支付收入</t>
  </si>
  <si>
    <t xml:space="preserve">    公共安全共同财政事权转移支付收入</t>
  </si>
  <si>
    <t xml:space="preserve">    教育共同财政事权转移支付收入</t>
  </si>
  <si>
    <t xml:space="preserve">    科学技术共同财政事权转移支付收入</t>
  </si>
  <si>
    <t xml:space="preserve">    文化旅游体育与传媒共同财政事权转移支付收入</t>
  </si>
  <si>
    <t xml:space="preserve">    社会保障和就业共同财政事权转移支付收入</t>
  </si>
  <si>
    <t xml:space="preserve">      其中：军转干</t>
  </si>
  <si>
    <t xml:space="preserve">    卫生健康共同财政事权转移支付收入</t>
  </si>
  <si>
    <t xml:space="preserve">    节能环保共同财政事权转移支付收入</t>
  </si>
  <si>
    <t xml:space="preserve">    城乡社区共同财政事权转移支付收入</t>
  </si>
  <si>
    <t xml:space="preserve">    农林水共同财政事权转移支付收入</t>
  </si>
  <si>
    <t xml:space="preserve">    交通运输共同财政事权转移支付收入</t>
  </si>
  <si>
    <t xml:space="preserve">    资源勘探信息等共同财政事权转移支付收入</t>
  </si>
  <si>
    <t xml:space="preserve">    商业服务业等共同财政事权转移支付收入</t>
  </si>
  <si>
    <t xml:space="preserve">    金融共同财政事权转移支付收入</t>
  </si>
  <si>
    <t xml:space="preserve">    自然资源海洋气象等共同财政事权转移支付收入</t>
  </si>
  <si>
    <t xml:space="preserve">    住房保障共同财政事权转移支付收入</t>
  </si>
  <si>
    <t xml:space="preserve">    粮油物资储备共同财政事权转移支付收入</t>
  </si>
  <si>
    <t xml:space="preserve">    灾害防治及应急管理共同财政事权转移支付收入</t>
  </si>
  <si>
    <t xml:space="preserve">    其他共同财政事权转移支付收入</t>
  </si>
  <si>
    <t xml:space="preserve">   3.专项转移支付收入（专款）</t>
  </si>
  <si>
    <t>预</t>
  </si>
  <si>
    <t xml:space="preserve">      一般公共服务</t>
  </si>
  <si>
    <t xml:space="preserve">      外交</t>
  </si>
  <si>
    <t xml:space="preserve">      国防</t>
  </si>
  <si>
    <t xml:space="preserve">      公共安全</t>
  </si>
  <si>
    <t xml:space="preserve">      教育</t>
  </si>
  <si>
    <t>算</t>
  </si>
  <si>
    <t xml:space="preserve">      科学技术</t>
  </si>
  <si>
    <t xml:space="preserve">      文化旅游体育与传媒</t>
  </si>
  <si>
    <t xml:space="preserve">      社会保障和就业</t>
  </si>
  <si>
    <t xml:space="preserve">      医疗健康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</si>
  <si>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</si>
  <si>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</si>
  <si>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</si>
  <si>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</si>
  <si>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资源勘探信息等</t>
  </si>
  <si>
    <t xml:space="preserve">      商业服务业等</t>
  </si>
  <si>
    <t xml:space="preserve">      金融</t>
  </si>
  <si>
    <t xml:space="preserve">      自然资源海洋气象等</t>
  </si>
  <si>
    <t xml:space="preserve">      住房保障</t>
  </si>
  <si>
    <t xml:space="preserve">      粮油物资储备</t>
  </si>
  <si>
    <t xml:space="preserve">      灾害防治及应急管理</t>
  </si>
  <si>
    <t xml:space="preserve">      其他收入</t>
  </si>
  <si>
    <t xml:space="preserve"> ㈢债券转贷收入</t>
  </si>
  <si>
    <t xml:space="preserve"> ㈣上年结余</t>
  </si>
  <si>
    <t xml:space="preserve"> ㈤调入其他资金</t>
  </si>
  <si>
    <t xml:space="preserve"> ㈥动用预算稳定调节基金</t>
  </si>
  <si>
    <t>二、支出合计</t>
  </si>
  <si>
    <t xml:space="preserve"> ㈠当年公共财政预算支出合计</t>
  </si>
  <si>
    <t xml:space="preserve"> ㈡上解自治区支出</t>
  </si>
  <si>
    <t xml:space="preserve">  1.体制上解支出</t>
  </si>
  <si>
    <t xml:space="preserve">    (1)原体制上解</t>
  </si>
  <si>
    <t xml:space="preserve">    (2)国地税合并改革税务经费上解基数</t>
  </si>
  <si>
    <t>2.专项上解支出</t>
  </si>
  <si>
    <t xml:space="preserve">  ⑴定额专项上解</t>
  </si>
  <si>
    <t xml:space="preserve">  ⑵粮食风险基金上解</t>
  </si>
  <si>
    <t xml:space="preserve">  ⑶其他上解</t>
  </si>
  <si>
    <t xml:space="preserve">    (4)直管县对市上解支出</t>
  </si>
  <si>
    <t xml:space="preserve">    (5)财政事权和支出责任划分基数上解</t>
  </si>
  <si>
    <t>㈢债务还本支出</t>
  </si>
  <si>
    <t>㈣安排预算稳定调节基金</t>
  </si>
  <si>
    <t xml:space="preserve">  ㈤补充预算周转金</t>
  </si>
  <si>
    <t>三、年终滚存结余</t>
  </si>
  <si>
    <t xml:space="preserve"> 减：专项结余</t>
  </si>
  <si>
    <t xml:space="preserve"> 净结余</t>
  </si>
  <si>
    <t>基金预算</t>
  </si>
  <si>
    <t xml:space="preserve">一、基金预算收入总计 </t>
  </si>
  <si>
    <t xml:space="preserve"> ㈠当年基金收入</t>
  </si>
  <si>
    <t xml:space="preserve"> ㈡上年结余</t>
  </si>
  <si>
    <t xml:space="preserve"> ㈢上级补助收入</t>
  </si>
  <si>
    <t xml:space="preserve"> ㈣市补直管县收入</t>
  </si>
  <si>
    <t xml:space="preserve"> ㈤调入资金</t>
  </si>
  <si>
    <t>(六)专项债券转贷收入</t>
  </si>
  <si>
    <t>1.新增专项债券收入</t>
  </si>
  <si>
    <t>2.置换专项债券收入</t>
  </si>
  <si>
    <t>3.再融资债券收入</t>
  </si>
  <si>
    <t>二、基金预算支出合计</t>
  </si>
  <si>
    <t xml:space="preserve"> ㈠当年基金支出</t>
  </si>
  <si>
    <t xml:space="preserve"> ㈡调出资金</t>
  </si>
  <si>
    <t>国有资本经营预算</t>
  </si>
  <si>
    <t>一、国有经营收入总计</t>
  </si>
  <si>
    <t xml:space="preserve"> ㈠当年国资预算收入</t>
  </si>
  <si>
    <t>二、国资预算支出总计</t>
  </si>
  <si>
    <t xml:space="preserve"> ㈠当年国资预算支出</t>
  </si>
  <si>
    <t>资金往来</t>
  </si>
  <si>
    <t>一、年初地市财政欠自治区财政往来</t>
  </si>
  <si>
    <t>二、地市财政少上解自治区财政款</t>
  </si>
  <si>
    <t xml:space="preserve"> ㈠地市财政应上解自治区财政款</t>
  </si>
  <si>
    <t>三、自治区本年度已调度资金</t>
  </si>
  <si>
    <t xml:space="preserve"> ㈠正常资金调度</t>
  </si>
  <si>
    <t xml:space="preserve"> ㈡专项资金调度</t>
  </si>
  <si>
    <t xml:space="preserve"> ㈢各市国库留解资金</t>
  </si>
  <si>
    <r>
      <rPr>
        <b/>
        <sz val="13"/>
        <rFont val="仿宋"/>
        <charset val="134"/>
      </rPr>
      <t xml:space="preserve"> </t>
    </r>
    <r>
      <rPr>
        <b/>
        <sz val="13"/>
        <rFont val="宋体"/>
        <charset val="134"/>
      </rPr>
      <t>㈣</t>
    </r>
    <r>
      <rPr>
        <b/>
        <sz val="13"/>
        <rFont val="仿宋"/>
        <charset val="134"/>
      </rPr>
      <t>往来扣款</t>
    </r>
  </si>
  <si>
    <t>四、市与直管县往来</t>
  </si>
  <si>
    <t xml:space="preserve"> ㈠2020年市对直管县资金调度</t>
  </si>
  <si>
    <t xml:space="preserve"> ㈡市对县的往来扣款</t>
  </si>
  <si>
    <t>五、自治区财政应补地市财政款</t>
  </si>
  <si>
    <t>六、2020年年终地市财政欠自治区财政往来款</t>
  </si>
  <si>
    <t xml:space="preserve"> ㈠各市、县财政欠自治财政往来款</t>
  </si>
  <si>
    <t xml:space="preserve"> ㈡各直管县财政欠地市财政往来款</t>
  </si>
  <si>
    <t>政府债券</t>
  </si>
  <si>
    <t>一、2020年年初应付地方政府债券本金</t>
  </si>
  <si>
    <t>二、2020年新增转贷政府债券</t>
  </si>
  <si>
    <t>三、2020年地方政府债券还本</t>
  </si>
  <si>
    <t>四、2020年年末应付地方政府债券本金</t>
  </si>
  <si>
    <t>附件4</t>
  </si>
  <si>
    <t>龙胜各族自治县2020年政府性基金收支决算表</t>
  </si>
  <si>
    <t>（二）当年政府性基金预算收入</t>
  </si>
  <si>
    <t>（二）政府性基金支出</t>
  </si>
  <si>
    <t xml:space="preserve">     1、科学技术支出</t>
  </si>
  <si>
    <t xml:space="preserve">     2、文化旅游体育与传媒支出</t>
  </si>
  <si>
    <t xml:space="preserve">     3、社会保障和就业支出</t>
  </si>
  <si>
    <t xml:space="preserve">     6、节能环保支出</t>
  </si>
  <si>
    <t xml:space="preserve">     7、城乡社区支出</t>
  </si>
  <si>
    <t xml:space="preserve">     8、农林水支出</t>
  </si>
  <si>
    <t xml:space="preserve">     9、交通运输支出</t>
  </si>
  <si>
    <t xml:space="preserve">     10、资源勘探信息等支出</t>
  </si>
  <si>
    <t xml:space="preserve">     11、商业服务等支出</t>
  </si>
  <si>
    <t xml:space="preserve">     12、金融支出</t>
  </si>
  <si>
    <t xml:space="preserve">     13、其他支出（彩票公益金、其他政府性基金支出）</t>
  </si>
  <si>
    <t xml:space="preserve">     14、债务付息支出</t>
  </si>
  <si>
    <t xml:space="preserve">     15、债务发行费用支出</t>
  </si>
  <si>
    <t>（三）抗疫特别国债安排的支出</t>
  </si>
  <si>
    <t>（四）政府债务(债券)还本支出</t>
  </si>
  <si>
    <t>（五）安排预算稳定调节基金</t>
  </si>
  <si>
    <t>（六）调出资金</t>
  </si>
  <si>
    <t>附件5</t>
  </si>
  <si>
    <t>龙胜各族自治县2020年部门决算总表</t>
  </si>
  <si>
    <t>编制单位：龙胜各族自治县财政局</t>
  </si>
  <si>
    <t>2021年12月10日</t>
  </si>
  <si>
    <t>金额单位：万元</t>
  </si>
  <si>
    <t>收入</t>
  </si>
  <si>
    <t>支出</t>
  </si>
  <si>
    <t>行次</t>
  </si>
  <si>
    <t>年初预算数</t>
  </si>
  <si>
    <t>调整预算数</t>
  </si>
  <si>
    <t>决算数</t>
  </si>
  <si>
    <t>项目(按功能分类)</t>
  </si>
  <si>
    <t>项目(按支出性质和经济分类)</t>
  </si>
  <si>
    <t>一、一般公共预算财政拨款收入</t>
  </si>
  <si>
    <t>1</t>
  </si>
  <si>
    <t>一、一般公共服务支出</t>
  </si>
  <si>
    <t>37</t>
  </si>
  <si>
    <t>一、基本支出</t>
  </si>
  <si>
    <t>60</t>
  </si>
  <si>
    <t>二、政府性基金预算财政拨款</t>
  </si>
  <si>
    <t>2</t>
  </si>
  <si>
    <t>二、外交支出</t>
  </si>
  <si>
    <t>38</t>
  </si>
  <si>
    <t xml:space="preserve">    人员经费</t>
  </si>
  <si>
    <t>61</t>
  </si>
  <si>
    <t>三、其他收入</t>
  </si>
  <si>
    <t>3</t>
  </si>
  <si>
    <t>三、国防支出</t>
  </si>
  <si>
    <t>39</t>
  </si>
  <si>
    <t xml:space="preserve">    日常公用经费</t>
  </si>
  <si>
    <t>62</t>
  </si>
  <si>
    <t>4</t>
  </si>
  <si>
    <t>四、公共安全支出</t>
  </si>
  <si>
    <t>40</t>
  </si>
  <si>
    <t>二、项目支出</t>
  </si>
  <si>
    <t>63</t>
  </si>
  <si>
    <t>5</t>
  </si>
  <si>
    <t>五、教育支出</t>
  </si>
  <si>
    <t>41</t>
  </si>
  <si>
    <t xml:space="preserve">    基本建设类项目</t>
  </si>
  <si>
    <t>64</t>
  </si>
  <si>
    <t>6</t>
  </si>
  <si>
    <t>六、科学技术支出</t>
  </si>
  <si>
    <t>42</t>
  </si>
  <si>
    <t xml:space="preserve">    行政事业类项目</t>
  </si>
  <si>
    <t>65</t>
  </si>
  <si>
    <t>7</t>
  </si>
  <si>
    <t>七、文化体育与传媒支出</t>
  </si>
  <si>
    <t>43</t>
  </si>
  <si>
    <t>三、上缴上级支出</t>
  </si>
  <si>
    <t>66</t>
  </si>
  <si>
    <t/>
  </si>
  <si>
    <t>8</t>
  </si>
  <si>
    <t>八、社会保障和就业支出</t>
  </si>
  <si>
    <t>44</t>
  </si>
  <si>
    <t>四、经营支出</t>
  </si>
  <si>
    <t>67</t>
  </si>
  <si>
    <t>9</t>
  </si>
  <si>
    <t>九、卫生健康支出</t>
  </si>
  <si>
    <t>45</t>
  </si>
  <si>
    <t>五、对附属单位补助支出</t>
  </si>
  <si>
    <t>68</t>
  </si>
  <si>
    <t>10</t>
  </si>
  <si>
    <t>十、节能环保支出</t>
  </si>
  <si>
    <t>46</t>
  </si>
  <si>
    <t>69</t>
  </si>
  <si>
    <t>11</t>
  </si>
  <si>
    <t>十一、城乡社区支出</t>
  </si>
  <si>
    <t>47</t>
  </si>
  <si>
    <t>支出经济分类</t>
  </si>
  <si>
    <t>70</t>
  </si>
  <si>
    <t>—</t>
  </si>
  <si>
    <t>12</t>
  </si>
  <si>
    <t>十二、农林水支出</t>
  </si>
  <si>
    <t>48</t>
  </si>
  <si>
    <t>基本支出和项目支出合计</t>
  </si>
  <si>
    <t>71</t>
  </si>
  <si>
    <t>13</t>
  </si>
  <si>
    <t>十三、交通运输支出</t>
  </si>
  <si>
    <t>49</t>
  </si>
  <si>
    <t xml:space="preserve">    工资福利支出</t>
  </si>
  <si>
    <t>72</t>
  </si>
  <si>
    <t>14</t>
  </si>
  <si>
    <t>十四、资源勘探信息等支出</t>
  </si>
  <si>
    <t>50</t>
  </si>
  <si>
    <t xml:space="preserve">    商品和服务支出</t>
  </si>
  <si>
    <t>73</t>
  </si>
  <si>
    <t>15</t>
  </si>
  <si>
    <t>十五、商业服务业等支出</t>
  </si>
  <si>
    <t>51</t>
  </si>
  <si>
    <t xml:space="preserve">    对个人和家庭的补助</t>
  </si>
  <si>
    <t>74</t>
  </si>
  <si>
    <t>16</t>
  </si>
  <si>
    <t>十六、金融支出</t>
  </si>
  <si>
    <t>52</t>
  </si>
  <si>
    <t xml:space="preserve">    债务利息及费用支出</t>
  </si>
  <si>
    <t>75</t>
  </si>
  <si>
    <t>17</t>
  </si>
  <si>
    <t>十七、援助其他地区支出</t>
  </si>
  <si>
    <t>53</t>
  </si>
  <si>
    <t xml:space="preserve">    资本性支出（基本建设）</t>
  </si>
  <si>
    <t>76</t>
  </si>
  <si>
    <t>18</t>
  </si>
  <si>
    <t>十八、自然资源海洋气象等支出</t>
  </si>
  <si>
    <t>54</t>
  </si>
  <si>
    <t xml:space="preserve">    资本性支出</t>
  </si>
  <si>
    <t>77</t>
  </si>
  <si>
    <t>19</t>
  </si>
  <si>
    <t>十九、住房保障支出</t>
  </si>
  <si>
    <t>55</t>
  </si>
  <si>
    <t xml:space="preserve">    对企业补助（基本建设）</t>
  </si>
  <si>
    <t>78</t>
  </si>
  <si>
    <t>20</t>
  </si>
  <si>
    <t>二十、粮油物资储备支出</t>
  </si>
  <si>
    <t>56</t>
  </si>
  <si>
    <t xml:space="preserve">    对企业补助</t>
  </si>
  <si>
    <t>79</t>
  </si>
  <si>
    <t>21</t>
  </si>
  <si>
    <t>二十一、灾害防治及应急管理支出</t>
  </si>
  <si>
    <t>57</t>
  </si>
  <si>
    <t xml:space="preserve">    对社会保障基金补助</t>
  </si>
  <si>
    <t>22</t>
  </si>
  <si>
    <t>二十二、其他支出</t>
  </si>
  <si>
    <t>58</t>
  </si>
  <si>
    <t xml:space="preserve">    其他支出</t>
  </si>
  <si>
    <t>80</t>
  </si>
  <si>
    <t>23</t>
  </si>
  <si>
    <t>二十三、债务还本支出</t>
  </si>
  <si>
    <t>59</t>
  </si>
  <si>
    <t>81</t>
  </si>
  <si>
    <t>24</t>
  </si>
  <si>
    <t>二十四、债务付息支出</t>
  </si>
  <si>
    <t>82</t>
  </si>
  <si>
    <t>二十五、特别抗疫国债安排的支出</t>
  </si>
  <si>
    <t>本年收入合计</t>
  </si>
  <si>
    <t>25</t>
  </si>
  <si>
    <t>本年支出合计</t>
  </si>
  <si>
    <t>83</t>
  </si>
  <si>
    <t>年初财政拨款结转和结余</t>
  </si>
  <si>
    <t>26</t>
  </si>
  <si>
    <t xml:space="preserve">      年末财政拨款结转和结余</t>
  </si>
  <si>
    <t>84</t>
  </si>
  <si>
    <t>27</t>
  </si>
  <si>
    <t>85</t>
  </si>
  <si>
    <t>28</t>
  </si>
  <si>
    <t>86</t>
  </si>
  <si>
    <t>29</t>
  </si>
  <si>
    <t>87</t>
  </si>
  <si>
    <t>30</t>
  </si>
  <si>
    <t>88</t>
  </si>
  <si>
    <t>31</t>
  </si>
  <si>
    <t>89</t>
  </si>
  <si>
    <t>总计</t>
  </si>
  <si>
    <t>附件6</t>
  </si>
  <si>
    <t>2020年政府债券资金项目安排情况表</t>
  </si>
  <si>
    <t>龙胜县财政局编制</t>
  </si>
  <si>
    <t>序号</t>
  </si>
  <si>
    <t>单  位</t>
  </si>
  <si>
    <t>项        目</t>
  </si>
  <si>
    <t>县财政局</t>
  </si>
  <si>
    <t>2020年广西壮族自治区政府再融资债券（五期）</t>
  </si>
  <si>
    <t>再融资债券支出合计</t>
  </si>
  <si>
    <t>县中医院</t>
  </si>
  <si>
    <t>中医医院整体搬迁重建项目</t>
  </si>
  <si>
    <t>县市容服务中心</t>
  </si>
  <si>
    <t>污水处理厂二期建设及配套管网工程项目</t>
  </si>
  <si>
    <t>专项债券支出合计</t>
  </si>
  <si>
    <t>总        计</t>
  </si>
  <si>
    <t>附件7</t>
  </si>
  <si>
    <t>龙胜各族自治县2020年县本级财政预备费使用情况表</t>
  </si>
  <si>
    <t>单位名称</t>
  </si>
  <si>
    <t>拨款内容</t>
  </si>
  <si>
    <t xml:space="preserve"> 金额 </t>
  </si>
  <si>
    <t>团县委</t>
  </si>
  <si>
    <t>2020追加西部计划志愿者李莎家庭慰问金</t>
  </si>
  <si>
    <t>县消防大队</t>
  </si>
  <si>
    <t>追加城市主战消防车尾款</t>
  </si>
  <si>
    <t>县文化广电体育和旅游局</t>
  </si>
  <si>
    <t>2020追加自治区生态旅游示范区创建经费</t>
  </si>
  <si>
    <t>县温泉国家森林公园管理处</t>
  </si>
  <si>
    <t>县自来水厂</t>
  </si>
  <si>
    <t>追加龙胜中学危房地域管道改建资金</t>
  </si>
  <si>
    <t>县交通局</t>
  </si>
  <si>
    <t>2020年追加龙脊梯田风景名胜区大循环公路水毁修复工程资金</t>
  </si>
  <si>
    <t>县应急管理局</t>
  </si>
  <si>
    <t>2020年追加防汛抗旱经费</t>
  </si>
  <si>
    <t>2020年追加创建国家全域旅游示范区工作经费</t>
  </si>
  <si>
    <t>县住房和城乡建设局</t>
  </si>
  <si>
    <t>2020年追加核实建档立卡贫困户住房安全保障经费</t>
  </si>
  <si>
    <t>2020年追加瓢里至平等（野牛坳）公路改建工程建设办公室工作经费</t>
  </si>
  <si>
    <t>县发改局</t>
  </si>
  <si>
    <t>2020年追加县重大项目建设和营商环境管理服务中心办公经费</t>
  </si>
  <si>
    <t>县市容管理服务中心</t>
  </si>
  <si>
    <t>2020年追加龙脊大道清扫保洁经费（2019年28万元，2020年42万元）</t>
  </si>
  <si>
    <t>2020年追加西部计划志愿者李莎丧葬事宜及善后工作经费</t>
  </si>
  <si>
    <t>县人民检察院</t>
  </si>
  <si>
    <t>2020年追加瓢里检查室技术用房建设工程款</t>
  </si>
  <si>
    <t>2020年追加2020年农村住房政策性保险县级配套经费</t>
  </si>
  <si>
    <t>县政协</t>
  </si>
  <si>
    <t>2020年追加《寻找龙胜最美村落》创作及出版经费</t>
  </si>
  <si>
    <t>2020年追加防灾减灾和安全生产月宣传经费（县安委办）</t>
  </si>
  <si>
    <t>县委办</t>
  </si>
  <si>
    <t>2020年追加县政府办公大楼应急供水工程建设经费（机关事务局）</t>
  </si>
  <si>
    <t>2020年追加应急管理系统特岗人员购买意外伤害保险</t>
  </si>
  <si>
    <t>县易安中心</t>
  </si>
  <si>
    <t>2020年追加交洲护堤项目前期勘探费用</t>
  </si>
  <si>
    <t>县退役军人局</t>
  </si>
  <si>
    <t>2020年追加“八一”建军节走访慰问活动经费</t>
  </si>
  <si>
    <t>县教育局</t>
  </si>
  <si>
    <t>2020年追加建档立卡户在外地就读学生补助资金</t>
  </si>
  <si>
    <t>县统计局</t>
  </si>
  <si>
    <t>2020年追加全县“四上企业”联网直报工作经费</t>
  </si>
  <si>
    <t>县交管大队</t>
  </si>
  <si>
    <t>2020年追加县交警大队国家赔偿费用</t>
  </si>
  <si>
    <t>县统战部</t>
  </si>
  <si>
    <t>2020年追加乡镇商会建设经费</t>
  </si>
  <si>
    <t>2020年追加项目安装经费</t>
  </si>
  <si>
    <t>人民银行龙胜支行</t>
  </si>
  <si>
    <t>追加专项资金</t>
  </si>
  <si>
    <t>2020年追加第七次全国人口普查两员补贴经费</t>
  </si>
  <si>
    <t>2020年追加食堂经费（机关事务局）</t>
  </si>
  <si>
    <t>县政法委</t>
  </si>
  <si>
    <t>2020年追加办公用房装修和综合中心信息系统升级及安装经费</t>
  </si>
  <si>
    <t>县扶贫办</t>
  </si>
  <si>
    <t>2020年追加县本级财政资金用于边缘户产业奖补</t>
  </si>
  <si>
    <t>县农业农村局</t>
  </si>
  <si>
    <t>2020年追加田园综合体宣传视频制作经费</t>
  </si>
  <si>
    <t>县市场监督管理局</t>
  </si>
  <si>
    <t>2020年追加优化营商环境减免企业开办刻章费用</t>
  </si>
  <si>
    <t>2020年追加龙胜县移民创业园初级中学生活教官经费</t>
  </si>
  <si>
    <t>县交通运输局</t>
  </si>
  <si>
    <t>2020年追加玉龙桥等6个项目施工图设计评审费</t>
  </si>
  <si>
    <t>县水利事业发展服务中心</t>
  </si>
  <si>
    <t>2020年追加伟江河、三门河、大地河、和平河、芙蓉河等河流管理划定费用</t>
  </si>
  <si>
    <t>2020年追加龙胜县“脱贫攻坚志愿者”生活补贴及工作经费</t>
  </si>
  <si>
    <t>2020年追加平等镇污水处理工程行政处罚经费</t>
  </si>
  <si>
    <t>2020年追加富江电站整改经费</t>
  </si>
  <si>
    <t>县社会保险事业中心</t>
  </si>
  <si>
    <t>2020年追加国企改制前退休人员2019年统筹外工资福利经费</t>
  </si>
  <si>
    <t>县公安局</t>
  </si>
  <si>
    <t>2020年追加小微天网经费</t>
  </si>
  <si>
    <t>县直属机关工作委员会</t>
  </si>
  <si>
    <t>2020年追加业务经费</t>
  </si>
  <si>
    <t>2020年追加政协委员活动经费</t>
  </si>
  <si>
    <t>2020年追加马堤万人界长征体验区基础设施经费</t>
  </si>
  <si>
    <t>县政法委员会</t>
  </si>
  <si>
    <t>2020年追加办公用房设备购置及搬迁经费</t>
  </si>
  <si>
    <t>县民政局</t>
  </si>
  <si>
    <t>2020年追加县未成年人保护中心办证经费</t>
  </si>
  <si>
    <t>县政府办</t>
  </si>
  <si>
    <t>2020年追加县庆办办公经费</t>
  </si>
  <si>
    <t>2020年追加县督考办办公经费</t>
  </si>
  <si>
    <t>2020年追加全县禁毒工作经费</t>
  </si>
  <si>
    <t>2020年追加县委巡察办工作专项经费</t>
  </si>
  <si>
    <t>各乡镇人民政府</t>
  </si>
  <si>
    <t>2020年追加2020年村（社区）团组织换届选举工作经费</t>
  </si>
  <si>
    <t>2020年追加司机经费（机关事务局）</t>
  </si>
  <si>
    <t>县退役军人事务局</t>
  </si>
  <si>
    <t>2020年追加退休干部银云发一次性死亡抚恤金</t>
  </si>
  <si>
    <t>2020年追加2020年全县农村饮水安全保障经费</t>
  </si>
  <si>
    <t>泗水乡人民政府</t>
  </si>
  <si>
    <t>2020年追加脱贫攻坚工作经费</t>
  </si>
  <si>
    <t>2020年追加县委办工作经费</t>
  </si>
  <si>
    <t>2020年追加广西数字政务一体化平台政务服务事项实施清单普查经费（政管办）</t>
  </si>
  <si>
    <t>2020年追加统战业务经费</t>
  </si>
  <si>
    <t>县林业局</t>
  </si>
  <si>
    <t>2020年追加龙胜县“十四五”期间年森林采伐限额编制工作经费</t>
  </si>
  <si>
    <t>龙胜镇人民政府</t>
  </si>
  <si>
    <t>2020年追加321国道教厂段2020年度安置地青苗补偿款</t>
  </si>
  <si>
    <t>2020年追加乡镇退役军人服务站独立建站经费</t>
  </si>
  <si>
    <t>县卫生健康局</t>
  </si>
  <si>
    <t>2020年追加创建自治区卫生县城工作经费</t>
  </si>
  <si>
    <t>2020年追加龙胜县2020-2021年森林督察暨森林资源管理“一张图”年度更新工作经费</t>
  </si>
  <si>
    <t>2020年追加临聘人员经费</t>
  </si>
  <si>
    <t>县自然资源局</t>
  </si>
  <si>
    <t>2020年追加“互联网+不动产登记”智能自助终端打印机经费</t>
  </si>
  <si>
    <t>2020年追加盛园路6号楼临时安置费</t>
  </si>
  <si>
    <t>2020年追加盛园路边坡支护项目前期经费</t>
  </si>
  <si>
    <t>2020年追加拉麻垃圾场道路入口挡土墙建设工程建设资金</t>
  </si>
  <si>
    <t>龙脊镇人民政府</t>
  </si>
  <si>
    <t>2020年追加龙脊镇扶贫工作现场会经费</t>
  </si>
  <si>
    <t>2020年追加龙胜县污水处理厂二期建设及配套管网工程贷款利息</t>
  </si>
  <si>
    <t>2020年追加龙脊镇金江村金竹北寨传统文化村落项目水毁资金</t>
  </si>
  <si>
    <t>县委组织部</t>
  </si>
  <si>
    <t>2020年追加建国初期参加革命工作离休干部经费</t>
  </si>
  <si>
    <t xml:space="preserve">           合    计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</si>
</sst>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);[Red]\(#,##0\)"/>
    <numFmt numFmtId="178" formatCode="yyyy&quot;年&quot;m&quot;月&quot;d&quot;日&quot;;@"/>
    <numFmt numFmtId="179" formatCode="#,##0.00_);\(#,##0.00\)"/>
    <numFmt numFmtId="180" formatCode="#,##0_ "/>
    <numFmt numFmtId="181" formatCode="0.00_ "/>
    <numFmt numFmtId="182" formatCode="0_ "/>
    <numFmt numFmtId="183" formatCode="_ * #,##0_ ;_ * \-#,##0_ ;_ * &quot;-&quot;??_ ;_ @_ "/>
    <numFmt numFmtId="184" formatCode="#,##0.00_);[Red]\(#,##0.00\)"/>
  </numFmts>
  <fonts count="7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仿宋"/>
      <charset val="134"/>
    </font>
    <font>
      <b/>
      <sz val="18"/>
      <color theme="1"/>
      <name val="仿宋"/>
      <charset val="134"/>
    </font>
    <font>
      <b/>
      <sz val="13"/>
      <color theme="1"/>
      <name val="仿宋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2"/>
      <color indexed="8"/>
      <name val="仿宋"/>
      <charset val="134"/>
    </font>
    <font>
      <sz val="11"/>
      <color indexed="8"/>
      <name val="仿宋"/>
      <charset val="134"/>
    </font>
    <font>
      <sz val="9"/>
      <color rgb="FF000000"/>
      <name val="仿宋"/>
      <charset val="134"/>
    </font>
    <font>
      <b/>
      <sz val="18"/>
      <name val="仿宋"/>
      <charset val="134"/>
    </font>
    <font>
      <sz val="14"/>
      <color theme="1"/>
      <name val="仿宋"/>
      <charset val="134"/>
    </font>
    <font>
      <b/>
      <sz val="14"/>
      <color theme="1"/>
      <name val="仿宋"/>
      <charset val="134"/>
    </font>
    <font>
      <sz val="14"/>
      <color rgb="FF000000"/>
      <name val="黑体"/>
      <charset val="0"/>
    </font>
    <font>
      <sz val="10"/>
      <color indexed="8"/>
      <name val="Arial"/>
      <charset val="0"/>
    </font>
    <font>
      <b/>
      <sz val="18"/>
      <color indexed="8"/>
      <name val="仿宋"/>
      <charset val="134"/>
    </font>
    <font>
      <b/>
      <sz val="9"/>
      <color indexed="8"/>
      <name val="宋体"/>
      <charset val="134"/>
    </font>
    <font>
      <b/>
      <sz val="10"/>
      <color indexed="8"/>
      <name val="Arial"/>
      <charset val="0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仿宋"/>
      <charset val="134"/>
    </font>
    <font>
      <b/>
      <sz val="9"/>
      <color indexed="8"/>
      <name val="仿宋"/>
      <charset val="134"/>
    </font>
    <font>
      <b/>
      <sz val="10"/>
      <color theme="1"/>
      <name val="宋体"/>
      <charset val="134"/>
      <scheme val="minor"/>
    </font>
    <font>
      <sz val="8"/>
      <color indexed="8"/>
      <name val="仿宋"/>
      <charset val="134"/>
    </font>
    <font>
      <sz val="14"/>
      <name val="黑体"/>
      <charset val="134"/>
    </font>
    <font>
      <sz val="12"/>
      <name val="宋体"/>
      <charset val="134"/>
    </font>
    <font>
      <sz val="18"/>
      <name val="方正小标宋_GBK"/>
      <charset val="134"/>
    </font>
    <font>
      <sz val="11"/>
      <name val="仿宋"/>
      <charset val="134"/>
    </font>
    <font>
      <b/>
      <sz val="12"/>
      <name val="仿宋"/>
      <charset val="134"/>
    </font>
    <font>
      <b/>
      <sz val="11"/>
      <color theme="1"/>
      <name val="宋体"/>
      <charset val="134"/>
      <scheme val="minor"/>
    </font>
    <font>
      <sz val="13"/>
      <name val="宋体"/>
      <charset val="134"/>
    </font>
    <font>
      <b/>
      <sz val="13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3"/>
      <name val="仿宋"/>
      <charset val="134"/>
    </font>
    <font>
      <sz val="13"/>
      <name val="仿宋"/>
      <charset val="134"/>
    </font>
    <font>
      <sz val="12"/>
      <color theme="1"/>
      <name val="仿宋"/>
      <charset val="134"/>
    </font>
    <font>
      <sz val="13"/>
      <color theme="1"/>
      <name val="仿宋"/>
      <charset val="134"/>
    </font>
    <font>
      <b/>
      <sz val="13"/>
      <name val="宋体"/>
      <charset val="134"/>
      <scheme val="minor"/>
    </font>
    <font>
      <sz val="20"/>
      <name val="方正小标宋_GBK"/>
      <charset val="134"/>
    </font>
    <font>
      <sz val="11"/>
      <name val="仿宋_GB2312"/>
      <charset val="134"/>
    </font>
    <font>
      <sz val="11"/>
      <name val="宋体"/>
      <charset val="134"/>
    </font>
    <font>
      <sz val="11"/>
      <name val="Times New Roman"/>
      <charset val="0"/>
    </font>
    <font>
      <sz val="28"/>
      <name val="方正小标宋_GBK"/>
      <charset val="134"/>
    </font>
    <font>
      <sz val="12"/>
      <name val="Times New Roman"/>
      <charset val="0"/>
    </font>
    <font>
      <sz val="20"/>
      <name val="仿宋_GB2312"/>
      <charset val="134"/>
    </font>
    <font>
      <sz val="1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0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1" fillId="7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28" fillId="0" borderId="0">
      <alignment vertical="center"/>
    </xf>
    <xf numFmtId="0" fontId="53" fillId="1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43" fontId="28" fillId="0" borderId="0" applyFont="0" applyFill="0" applyBorder="0" applyAlignment="0" applyProtection="0"/>
    <xf numFmtId="0" fontId="60" fillId="0" borderId="21" applyNumberFormat="0" applyFill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6" fillId="0" borderId="22" applyNumberFormat="0" applyFill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62" fillId="15" borderId="23" applyNumberFormat="0" applyAlignment="0" applyProtection="0">
      <alignment vertical="center"/>
    </xf>
    <xf numFmtId="0" fontId="63" fillId="15" borderId="19" applyNumberFormat="0" applyAlignment="0" applyProtection="0">
      <alignment vertical="center"/>
    </xf>
    <xf numFmtId="0" fontId="64" fillId="16" borderId="24" applyNumberFormat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65" fillId="0" borderId="25" applyNumberFormat="0" applyFill="0" applyAlignment="0" applyProtection="0">
      <alignment vertical="center"/>
    </xf>
    <xf numFmtId="0" fontId="66" fillId="0" borderId="26" applyNumberFormat="0" applyFill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28" fillId="0" borderId="0"/>
    <xf numFmtId="0" fontId="50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47" fillId="0" borderId="0"/>
  </cellStyleXfs>
  <cellXfs count="19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78" fontId="5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176" fontId="8" fillId="0" borderId="2" xfId="0" applyNumberFormat="1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/>
    </xf>
    <xf numFmtId="176" fontId="8" fillId="0" borderId="2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left" vertical="top" wrapText="1"/>
    </xf>
    <xf numFmtId="0" fontId="2" fillId="0" borderId="2" xfId="0" applyFont="1" applyBorder="1">
      <alignment vertical="center"/>
    </xf>
    <xf numFmtId="0" fontId="4" fillId="0" borderId="2" xfId="0" applyFont="1" applyBorder="1">
      <alignment vertical="center"/>
    </xf>
    <xf numFmtId="176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2" fillId="3" borderId="0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>
      <alignment vertical="center" wrapText="1"/>
    </xf>
    <xf numFmtId="0" fontId="13" fillId="3" borderId="2" xfId="0" applyNumberFormat="1" applyFont="1" applyFill="1" applyBorder="1" applyAlignment="1">
      <alignment horizontal="center" vertical="center" wrapText="1"/>
    </xf>
    <xf numFmtId="179" fontId="13" fillId="3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>
      <alignment vertical="center"/>
    </xf>
    <xf numFmtId="0" fontId="13" fillId="0" borderId="2" xfId="0" applyNumberFormat="1" applyFont="1" applyBorder="1" applyAlignment="1">
      <alignment vertical="center" wrapText="1"/>
    </xf>
    <xf numFmtId="180" fontId="13" fillId="0" borderId="2" xfId="0" applyNumberFormat="1" applyFont="1" applyBorder="1">
      <alignment vertical="center"/>
    </xf>
    <xf numFmtId="0" fontId="14" fillId="0" borderId="2" xfId="0" applyNumberFormat="1" applyFont="1" applyBorder="1" applyAlignment="1">
      <alignment vertical="center" wrapText="1"/>
    </xf>
    <xf numFmtId="180" fontId="14" fillId="0" borderId="2" xfId="0" applyNumberFormat="1" applyFont="1" applyBorder="1">
      <alignment vertical="center"/>
    </xf>
    <xf numFmtId="0" fontId="15" fillId="3" borderId="0" xfId="0" applyFont="1" applyFill="1" applyBorder="1" applyAlignment="1">
      <alignment vertical="center"/>
    </xf>
    <xf numFmtId="0" fontId="16" fillId="3" borderId="0" xfId="0" applyFont="1" applyFill="1" applyBorder="1" applyAlignment="1">
      <alignment vertical="center"/>
    </xf>
    <xf numFmtId="0" fontId="17" fillId="3" borderId="0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vertical="center"/>
    </xf>
    <xf numFmtId="0" fontId="19" fillId="3" borderId="0" xfId="0" applyFont="1" applyFill="1" applyBorder="1" applyAlignment="1">
      <alignment vertical="center"/>
    </xf>
    <xf numFmtId="49" fontId="20" fillId="3" borderId="0" xfId="0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 shrinkToFit="1"/>
    </xf>
    <xf numFmtId="0" fontId="22" fillId="4" borderId="5" xfId="0" applyFont="1" applyFill="1" applyBorder="1" applyAlignment="1">
      <alignment horizontal="center" vertical="center" shrinkToFit="1"/>
    </xf>
    <xf numFmtId="0" fontId="23" fillId="4" borderId="6" xfId="0" applyFont="1" applyFill="1" applyBorder="1" applyAlignment="1">
      <alignment horizontal="center" vertical="center" shrinkToFit="1"/>
    </xf>
    <xf numFmtId="0" fontId="23" fillId="4" borderId="7" xfId="0" applyFont="1" applyFill="1" applyBorder="1" applyAlignment="1">
      <alignment horizontal="center" vertical="center" shrinkToFit="1"/>
    </xf>
    <xf numFmtId="0" fontId="23" fillId="0" borderId="6" xfId="0" applyFont="1" applyFill="1" applyBorder="1" applyAlignment="1">
      <alignment horizontal="left" vertical="center" shrinkToFit="1"/>
    </xf>
    <xf numFmtId="0" fontId="23" fillId="0" borderId="7" xfId="0" applyFont="1" applyFill="1" applyBorder="1" applyAlignment="1">
      <alignment horizontal="center" vertical="center" shrinkToFit="1"/>
    </xf>
    <xf numFmtId="3" fontId="23" fillId="0" borderId="7" xfId="0" applyNumberFormat="1" applyFont="1" applyFill="1" applyBorder="1" applyAlignment="1">
      <alignment horizontal="right" vertical="center" shrinkToFit="1"/>
    </xf>
    <xf numFmtId="0" fontId="23" fillId="0" borderId="7" xfId="0" applyFont="1" applyFill="1" applyBorder="1" applyAlignment="1">
      <alignment horizontal="left" vertical="center" shrinkToFit="1"/>
    </xf>
    <xf numFmtId="0" fontId="23" fillId="0" borderId="6" xfId="0" applyFont="1" applyFill="1" applyBorder="1" applyAlignment="1">
      <alignment horizontal="left" vertical="center"/>
    </xf>
    <xf numFmtId="0" fontId="23" fillId="0" borderId="7" xfId="0" applyFont="1" applyFill="1" applyBorder="1" applyAlignment="1">
      <alignment horizontal="right" vertical="center" shrinkToFit="1"/>
    </xf>
    <xf numFmtId="0" fontId="24" fillId="0" borderId="6" xfId="0" applyFont="1" applyFill="1" applyBorder="1" applyAlignment="1">
      <alignment horizontal="center" vertical="center" shrinkToFit="1"/>
    </xf>
    <xf numFmtId="0" fontId="24" fillId="0" borderId="7" xfId="0" applyFont="1" applyFill="1" applyBorder="1" applyAlignment="1">
      <alignment vertical="center" shrinkToFit="1"/>
    </xf>
    <xf numFmtId="180" fontId="23" fillId="0" borderId="7" xfId="0" applyNumberFormat="1" applyFont="1" applyFill="1" applyBorder="1" applyAlignment="1">
      <alignment vertical="center" shrinkToFit="1"/>
    </xf>
    <xf numFmtId="0" fontId="23" fillId="0" borderId="6" xfId="0" applyFont="1" applyFill="1" applyBorder="1" applyAlignment="1">
      <alignment vertical="center" shrinkToFit="1"/>
    </xf>
    <xf numFmtId="3" fontId="23" fillId="0" borderId="7" xfId="0" applyNumberFormat="1" applyFont="1" applyFill="1" applyBorder="1" applyAlignment="1">
      <alignment horizontal="center" vertical="center" shrinkToFit="1"/>
    </xf>
    <xf numFmtId="0" fontId="23" fillId="0" borderId="6" xfId="0" applyFont="1" applyFill="1" applyBorder="1" applyAlignment="1">
      <alignment horizontal="center" vertical="center" shrinkToFit="1"/>
    </xf>
    <xf numFmtId="0" fontId="24" fillId="0" borderId="8" xfId="0" applyFont="1" applyFill="1" applyBorder="1" applyAlignment="1">
      <alignment horizontal="center" vertical="center" shrinkToFit="1"/>
    </xf>
    <xf numFmtId="3" fontId="23" fillId="0" borderId="9" xfId="0" applyNumberFormat="1" applyFont="1" applyFill="1" applyBorder="1" applyAlignment="1">
      <alignment horizontal="center" vertical="center" shrinkToFit="1"/>
    </xf>
    <xf numFmtId="3" fontId="23" fillId="0" borderId="9" xfId="0" applyNumberFormat="1" applyFont="1" applyFill="1" applyBorder="1" applyAlignment="1">
      <alignment horizontal="right" vertical="center" shrinkToFit="1"/>
    </xf>
    <xf numFmtId="0" fontId="24" fillId="0" borderId="9" xfId="0" applyFont="1" applyFill="1" applyBorder="1" applyAlignment="1">
      <alignment horizontal="center" vertical="center" shrinkToFit="1"/>
    </xf>
    <xf numFmtId="0" fontId="25" fillId="3" borderId="0" xfId="0" applyFont="1" applyFill="1" applyBorder="1" applyAlignment="1">
      <alignment vertical="center"/>
    </xf>
    <xf numFmtId="0" fontId="20" fillId="3" borderId="0" xfId="0" applyFont="1" applyFill="1" applyBorder="1" applyAlignment="1">
      <alignment horizontal="right" vertical="center"/>
    </xf>
    <xf numFmtId="0" fontId="22" fillId="4" borderId="10" xfId="0" applyFont="1" applyFill="1" applyBorder="1" applyAlignment="1">
      <alignment horizontal="center" vertical="center" shrinkToFit="1"/>
    </xf>
    <xf numFmtId="0" fontId="26" fillId="4" borderId="7" xfId="0" applyFont="1" applyFill="1" applyBorder="1" applyAlignment="1">
      <alignment horizontal="center" vertical="center" shrinkToFit="1"/>
    </xf>
    <xf numFmtId="0" fontId="23" fillId="4" borderId="11" xfId="0" applyFont="1" applyFill="1" applyBorder="1" applyAlignment="1">
      <alignment horizontal="center" vertical="center" shrinkToFit="1"/>
    </xf>
    <xf numFmtId="3" fontId="23" fillId="0" borderId="11" xfId="0" applyNumberFormat="1" applyFont="1" applyFill="1" applyBorder="1" applyAlignment="1">
      <alignment horizontal="right" vertical="center" shrinkToFit="1"/>
    </xf>
    <xf numFmtId="3" fontId="23" fillId="0" borderId="11" xfId="0" applyNumberFormat="1" applyFont="1" applyFill="1" applyBorder="1" applyAlignment="1">
      <alignment horizontal="center" vertical="center" shrinkToFit="1"/>
    </xf>
    <xf numFmtId="3" fontId="23" fillId="0" borderId="7" xfId="0" applyNumberFormat="1" applyFont="1" applyFill="1" applyBorder="1" applyAlignment="1">
      <alignment horizontal="left" vertical="center" shrinkToFit="1"/>
    </xf>
    <xf numFmtId="0" fontId="23" fillId="0" borderId="9" xfId="0" applyFont="1" applyFill="1" applyBorder="1" applyAlignment="1">
      <alignment horizontal="center" vertical="center" shrinkToFit="1"/>
    </xf>
    <xf numFmtId="0" fontId="27" fillId="0" borderId="0" xfId="47" applyFont="1" applyFill="1" applyAlignment="1">
      <alignment vertical="center" wrapText="1"/>
    </xf>
    <xf numFmtId="180" fontId="28" fillId="0" borderId="0" xfId="47" applyNumberFormat="1" applyFont="1" applyFill="1" applyAlignment="1">
      <alignment vertical="center" wrapText="1"/>
    </xf>
    <xf numFmtId="180" fontId="28" fillId="0" borderId="0" xfId="47" applyNumberFormat="1" applyFont="1" applyFill="1" applyAlignment="1">
      <alignment horizontal="right" vertical="center" wrapText="1"/>
    </xf>
    <xf numFmtId="180" fontId="28" fillId="5" borderId="0" xfId="47" applyNumberFormat="1" applyFont="1" applyFill="1" applyAlignment="1">
      <alignment horizontal="right" vertical="center" wrapText="1"/>
    </xf>
    <xf numFmtId="0" fontId="28" fillId="0" borderId="0" xfId="47" applyFont="1" applyFill="1" applyAlignment="1">
      <alignment horizontal="right" vertical="center" wrapText="1"/>
    </xf>
    <xf numFmtId="181" fontId="0" fillId="0" borderId="0" xfId="0" applyNumberFormat="1">
      <alignment vertical="center"/>
    </xf>
    <xf numFmtId="0" fontId="29" fillId="0" borderId="0" xfId="47" applyFont="1" applyFill="1" applyAlignment="1">
      <alignment horizontal="center" vertical="center" wrapText="1"/>
    </xf>
    <xf numFmtId="180" fontId="29" fillId="0" borderId="0" xfId="47" applyNumberFormat="1" applyFont="1" applyFill="1" applyAlignment="1">
      <alignment horizontal="center" vertical="center" wrapText="1"/>
    </xf>
    <xf numFmtId="181" fontId="29" fillId="0" borderId="0" xfId="47" applyNumberFormat="1" applyFont="1" applyFill="1" applyAlignment="1">
      <alignment horizontal="center" vertical="center" wrapText="1"/>
    </xf>
    <xf numFmtId="0" fontId="7" fillId="0" borderId="1" xfId="47" applyFont="1" applyFill="1" applyBorder="1" applyAlignment="1">
      <alignment vertical="center" wrapText="1"/>
    </xf>
    <xf numFmtId="180" fontId="7" fillId="0" borderId="1" xfId="47" applyNumberFormat="1" applyFont="1" applyFill="1" applyBorder="1" applyAlignment="1">
      <alignment vertical="center" wrapText="1"/>
    </xf>
    <xf numFmtId="180" fontId="30" fillId="0" borderId="1" xfId="47" applyNumberFormat="1" applyFont="1" applyFill="1" applyBorder="1" applyAlignment="1">
      <alignment horizontal="center" vertical="center" wrapText="1"/>
    </xf>
    <xf numFmtId="178" fontId="30" fillId="0" borderId="1" xfId="47" applyNumberFormat="1" applyFont="1" applyFill="1" applyBorder="1" applyAlignment="1">
      <alignment horizontal="center" vertical="center" wrapText="1"/>
    </xf>
    <xf numFmtId="0" fontId="31" fillId="0" borderId="3" xfId="47" applyFont="1" applyFill="1" applyBorder="1" applyAlignment="1">
      <alignment horizontal="center" vertical="center" wrapText="1"/>
    </xf>
    <xf numFmtId="180" fontId="31" fillId="0" borderId="3" xfId="47" applyNumberFormat="1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181" fontId="32" fillId="0" borderId="3" xfId="0" applyNumberFormat="1" applyFont="1" applyBorder="1" applyAlignment="1">
      <alignment horizontal="center" vertical="center" wrapText="1"/>
    </xf>
    <xf numFmtId="0" fontId="31" fillId="0" borderId="12" xfId="47" applyFont="1" applyFill="1" applyBorder="1" applyAlignment="1">
      <alignment horizontal="center" vertical="center" wrapText="1"/>
    </xf>
    <xf numFmtId="180" fontId="31" fillId="0" borderId="12" xfId="47" applyNumberFormat="1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181" fontId="32" fillId="0" borderId="12" xfId="0" applyNumberFormat="1" applyFont="1" applyBorder="1" applyAlignment="1">
      <alignment horizontal="center" vertical="center" wrapText="1"/>
    </xf>
    <xf numFmtId="0" fontId="31" fillId="0" borderId="2" xfId="47" applyFont="1" applyFill="1" applyBorder="1" applyAlignment="1">
      <alignment vertical="center" wrapText="1"/>
    </xf>
    <xf numFmtId="180" fontId="31" fillId="5" borderId="2" xfId="21" applyNumberFormat="1" applyFont="1" applyFill="1" applyBorder="1" applyAlignment="1">
      <alignment horizontal="right" vertical="center" wrapText="1"/>
    </xf>
    <xf numFmtId="181" fontId="31" fillId="0" borderId="2" xfId="47" applyNumberFormat="1" applyFont="1" applyFill="1" applyBorder="1" applyAlignment="1">
      <alignment horizontal="right" vertical="center" wrapText="1"/>
    </xf>
    <xf numFmtId="181" fontId="0" fillId="0" borderId="2" xfId="0" applyNumberFormat="1" applyBorder="1" applyAlignment="1">
      <alignment horizontal="right" vertical="center"/>
    </xf>
    <xf numFmtId="0" fontId="31" fillId="0" borderId="2" xfId="47" applyFont="1" applyFill="1" applyBorder="1" applyAlignment="1">
      <alignment horizontal="left" vertical="center" wrapText="1" indent="1"/>
    </xf>
    <xf numFmtId="180" fontId="7" fillId="5" borderId="2" xfId="47" applyNumberFormat="1" applyFont="1" applyFill="1" applyBorder="1" applyAlignment="1">
      <alignment horizontal="right" vertical="center" wrapText="1"/>
    </xf>
    <xf numFmtId="181" fontId="7" fillId="0" borderId="2" xfId="47" applyNumberFormat="1" applyFont="1" applyFill="1" applyBorder="1" applyAlignment="1">
      <alignment horizontal="right" vertical="center" wrapText="1"/>
    </xf>
    <xf numFmtId="180" fontId="31" fillId="5" borderId="2" xfId="47" applyNumberFormat="1" applyFont="1" applyFill="1" applyBorder="1" applyAlignment="1">
      <alignment horizontal="right" vertical="center" wrapText="1"/>
    </xf>
    <xf numFmtId="180" fontId="31" fillId="5" borderId="3" xfId="47" applyNumberFormat="1" applyFont="1" applyFill="1" applyBorder="1" applyAlignment="1">
      <alignment horizontal="right" vertical="center" wrapText="1"/>
    </xf>
    <xf numFmtId="0" fontId="7" fillId="0" borderId="2" xfId="47" applyFont="1" applyFill="1" applyBorder="1" applyAlignment="1">
      <alignment horizontal="left" vertical="center" wrapText="1" indent="2"/>
    </xf>
    <xf numFmtId="0" fontId="7" fillId="0" borderId="2" xfId="47" applyFont="1" applyFill="1" applyBorder="1" applyAlignment="1">
      <alignment horizontal="left" vertical="center" wrapText="1" indent="1"/>
    </xf>
    <xf numFmtId="180" fontId="7" fillId="0" borderId="2" xfId="47" applyNumberFormat="1" applyFont="1" applyFill="1" applyBorder="1" applyAlignment="1">
      <alignment horizontal="right" vertical="center" wrapText="1"/>
    </xf>
    <xf numFmtId="0" fontId="7" fillId="5" borderId="13" xfId="0" applyFont="1" applyFill="1" applyBorder="1" applyAlignment="1">
      <alignment vertical="center"/>
    </xf>
    <xf numFmtId="0" fontId="0" fillId="0" borderId="2" xfId="0" applyBorder="1" applyAlignment="1">
      <alignment horizontal="right" vertical="center"/>
    </xf>
    <xf numFmtId="180" fontId="0" fillId="0" borderId="0" xfId="0" applyNumberFormat="1">
      <alignment vertical="center"/>
    </xf>
    <xf numFmtId="0" fontId="1" fillId="0" borderId="0" xfId="0" applyFont="1" applyAlignment="1">
      <alignment horizontal="left" vertical="center" wrapText="1"/>
    </xf>
    <xf numFmtId="180" fontId="33" fillId="3" borderId="0" xfId="0" applyNumberFormat="1" applyFont="1" applyFill="1" applyAlignment="1">
      <alignment vertical="center" wrapText="1"/>
    </xf>
    <xf numFmtId="0" fontId="12" fillId="3" borderId="0" xfId="0" applyNumberFormat="1" applyFont="1" applyFill="1" applyAlignment="1" applyProtection="1">
      <alignment horizontal="center" vertical="center" wrapText="1"/>
    </xf>
    <xf numFmtId="180" fontId="12" fillId="3" borderId="0" xfId="0" applyNumberFormat="1" applyFont="1" applyFill="1" applyAlignment="1" applyProtection="1">
      <alignment horizontal="center" vertical="center" wrapText="1"/>
    </xf>
    <xf numFmtId="0" fontId="34" fillId="0" borderId="0" xfId="0" applyFont="1" applyBorder="1" applyAlignment="1">
      <alignment vertical="center" wrapText="1"/>
    </xf>
    <xf numFmtId="0" fontId="35" fillId="2" borderId="1" xfId="0" applyFont="1" applyFill="1" applyBorder="1" applyAlignment="1">
      <alignment vertical="center" wrapText="1"/>
    </xf>
    <xf numFmtId="180" fontId="36" fillId="3" borderId="1" xfId="0" applyNumberFormat="1" applyFont="1" applyFill="1" applyBorder="1" applyAlignment="1" applyProtection="1">
      <alignment horizontal="center" vertical="center" wrapText="1"/>
    </xf>
    <xf numFmtId="0" fontId="37" fillId="0" borderId="2" xfId="0" applyFont="1" applyBorder="1" applyAlignment="1">
      <alignment vertical="center" wrapText="1"/>
    </xf>
    <xf numFmtId="0" fontId="37" fillId="3" borderId="2" xfId="0" applyNumberFormat="1" applyFont="1" applyFill="1" applyBorder="1" applyAlignment="1" applyProtection="1">
      <alignment horizontal="center" vertical="center" wrapText="1"/>
    </xf>
    <xf numFmtId="180" fontId="37" fillId="3" borderId="12" xfId="0" applyNumberFormat="1" applyFont="1" applyFill="1" applyBorder="1" applyAlignment="1" applyProtection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3" borderId="14" xfId="0" applyNumberFormat="1" applyFont="1" applyFill="1" applyBorder="1" applyAlignment="1" applyProtection="1">
      <alignment horizontal="left" vertical="center" wrapText="1"/>
    </xf>
    <xf numFmtId="180" fontId="37" fillId="3" borderId="12" xfId="0" applyNumberFormat="1" applyFont="1" applyFill="1" applyBorder="1" applyAlignment="1" applyProtection="1">
      <alignment horizontal="right" vertical="center" wrapText="1"/>
    </xf>
    <xf numFmtId="182" fontId="0" fillId="0" borderId="0" xfId="0" applyNumberFormat="1">
      <alignment vertical="center"/>
    </xf>
    <xf numFmtId="0" fontId="38" fillId="0" borderId="15" xfId="0" applyFont="1" applyBorder="1" applyAlignment="1">
      <alignment horizontal="center" vertical="center" wrapText="1"/>
    </xf>
    <xf numFmtId="0" fontId="37" fillId="3" borderId="16" xfId="0" applyNumberFormat="1" applyFont="1" applyFill="1" applyBorder="1" applyAlignment="1" applyProtection="1">
      <alignment vertical="center" wrapText="1"/>
    </xf>
    <xf numFmtId="180" fontId="37" fillId="3" borderId="2" xfId="0" applyNumberFormat="1" applyFont="1" applyFill="1" applyBorder="1" applyAlignment="1" applyProtection="1">
      <alignment horizontal="right" vertical="center" wrapText="1"/>
    </xf>
    <xf numFmtId="0" fontId="38" fillId="3" borderId="16" xfId="0" applyNumberFormat="1" applyFont="1" applyFill="1" applyBorder="1" applyAlignment="1" applyProtection="1">
      <alignment vertical="center" wrapText="1"/>
    </xf>
    <xf numFmtId="180" fontId="38" fillId="3" borderId="2" xfId="0" applyNumberFormat="1" applyFont="1" applyFill="1" applyBorder="1" applyAlignment="1" applyProtection="1">
      <alignment horizontal="right" vertical="center" wrapText="1"/>
    </xf>
    <xf numFmtId="182" fontId="39" fillId="0" borderId="2" xfId="0" applyNumberFormat="1" applyFont="1" applyBorder="1">
      <alignment vertical="center"/>
    </xf>
    <xf numFmtId="180" fontId="39" fillId="0" borderId="2" xfId="0" applyNumberFormat="1" applyFont="1" applyBorder="1">
      <alignment vertical="center"/>
    </xf>
    <xf numFmtId="3" fontId="38" fillId="0" borderId="2" xfId="0" applyNumberFormat="1" applyFont="1" applyFill="1" applyBorder="1" applyAlignment="1" applyProtection="1">
      <alignment vertical="center"/>
    </xf>
    <xf numFmtId="0" fontId="38" fillId="0" borderId="12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8" fillId="0" borderId="2" xfId="0" applyFont="1" applyBorder="1" applyAlignment="1">
      <alignment vertical="center"/>
    </xf>
    <xf numFmtId="182" fontId="4" fillId="0" borderId="0" xfId="0" applyNumberFormat="1" applyFont="1">
      <alignment vertical="center"/>
    </xf>
    <xf numFmtId="180" fontId="2" fillId="0" borderId="2" xfId="0" applyNumberFormat="1" applyFont="1" applyBorder="1">
      <alignment vertical="center"/>
    </xf>
    <xf numFmtId="182" fontId="39" fillId="0" borderId="13" xfId="0" applyNumberFormat="1" applyFont="1" applyBorder="1">
      <alignment vertical="center"/>
    </xf>
    <xf numFmtId="180" fontId="39" fillId="0" borderId="2" xfId="0" applyNumberFormat="1" applyFont="1" applyBorder="1" applyAlignment="1">
      <alignment horizontal="right" vertical="center"/>
    </xf>
    <xf numFmtId="0" fontId="37" fillId="3" borderId="16" xfId="0" applyNumberFormat="1" applyFont="1" applyFill="1" applyBorder="1" applyAlignment="1" applyProtection="1">
      <alignment horizontal="left" vertical="center" wrapText="1" indent="1"/>
    </xf>
    <xf numFmtId="0" fontId="38" fillId="3" borderId="16" xfId="0" applyNumberFormat="1" applyFont="1" applyFill="1" applyBorder="1" applyAlignment="1" applyProtection="1">
      <alignment horizontal="left" vertical="center" wrapText="1" indent="1"/>
    </xf>
    <xf numFmtId="182" fontId="7" fillId="0" borderId="2" xfId="0" applyNumberFormat="1" applyFont="1" applyBorder="1">
      <alignment vertical="center"/>
    </xf>
    <xf numFmtId="180" fontId="7" fillId="0" borderId="2" xfId="0" applyNumberFormat="1" applyFont="1" applyBorder="1" applyAlignment="1">
      <alignment horizontal="right" vertical="center"/>
    </xf>
    <xf numFmtId="182" fontId="31" fillId="0" borderId="0" xfId="0" applyNumberFormat="1" applyFont="1">
      <alignment vertical="center"/>
    </xf>
    <xf numFmtId="180" fontId="7" fillId="0" borderId="0" xfId="0" applyNumberFormat="1" applyFont="1">
      <alignment vertical="center"/>
    </xf>
    <xf numFmtId="0" fontId="38" fillId="0" borderId="1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82" fontId="38" fillId="0" borderId="2" xfId="54" applyNumberFormat="1" applyFont="1" applyFill="1" applyBorder="1" applyAlignment="1">
      <alignment vertical="center"/>
    </xf>
    <xf numFmtId="180" fontId="40" fillId="0" borderId="2" xfId="0" applyNumberFormat="1" applyFont="1" applyFill="1" applyBorder="1">
      <alignment vertical="center"/>
    </xf>
    <xf numFmtId="182" fontId="38" fillId="0" borderId="2" xfId="54" applyNumberFormat="1" applyFont="1" applyBorder="1" applyAlignment="1">
      <alignment vertical="center"/>
    </xf>
    <xf numFmtId="0" fontId="37" fillId="3" borderId="2" xfId="0" applyFont="1" applyFill="1" applyBorder="1" applyAlignment="1">
      <alignment vertical="center" wrapText="1"/>
    </xf>
    <xf numFmtId="180" fontId="37" fillId="3" borderId="2" xfId="0" applyNumberFormat="1" applyFont="1" applyFill="1" applyBorder="1" applyAlignment="1">
      <alignment vertical="center" wrapText="1"/>
    </xf>
    <xf numFmtId="0" fontId="38" fillId="3" borderId="2" xfId="0" applyFont="1" applyFill="1" applyBorder="1" applyAlignment="1">
      <alignment vertical="center" wrapText="1"/>
    </xf>
    <xf numFmtId="180" fontId="38" fillId="3" borderId="2" xfId="0" applyNumberFormat="1" applyFont="1" applyFill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82" fontId="41" fillId="0" borderId="2" xfId="0" applyNumberFormat="1" applyFont="1" applyFill="1" applyBorder="1" applyAlignment="1">
      <alignment horizontal="right" vertical="center"/>
    </xf>
    <xf numFmtId="0" fontId="7" fillId="0" borderId="3" xfId="47" applyFont="1" applyFill="1" applyBorder="1" applyAlignment="1">
      <alignment horizontal="left" vertical="center" wrapText="1" indent="2"/>
    </xf>
    <xf numFmtId="180" fontId="7" fillId="5" borderId="3" xfId="47" applyNumberFormat="1" applyFont="1" applyFill="1" applyBorder="1" applyAlignment="1">
      <alignment horizontal="right" vertical="center" wrapText="1"/>
    </xf>
    <xf numFmtId="180" fontId="31" fillId="0" borderId="2" xfId="47" applyNumberFormat="1" applyFont="1" applyFill="1" applyBorder="1" applyAlignment="1">
      <alignment horizontal="right" vertical="center" wrapText="1"/>
    </xf>
    <xf numFmtId="180" fontId="7" fillId="5" borderId="2" xfId="21" applyNumberFormat="1" applyFont="1" applyFill="1" applyBorder="1" applyAlignment="1">
      <alignment horizontal="right" vertical="center" wrapText="1"/>
    </xf>
    <xf numFmtId="0" fontId="27" fillId="0" borderId="0" xfId="0" applyNumberFormat="1" applyFont="1" applyFill="1" applyBorder="1" applyAlignment="1">
      <alignment wrapText="1"/>
    </xf>
    <xf numFmtId="183" fontId="28" fillId="0" borderId="0" xfId="9" applyNumberFormat="1" applyFont="1" applyAlignment="1"/>
    <xf numFmtId="0" fontId="28" fillId="0" borderId="0" xfId="0" applyNumberFormat="1" applyFont="1" applyFill="1" applyBorder="1" applyAlignment="1"/>
    <xf numFmtId="0" fontId="42" fillId="0" borderId="0" xfId="0" applyFont="1" applyFill="1" applyAlignment="1">
      <alignment horizontal="center" vertical="center" wrapText="1"/>
    </xf>
    <xf numFmtId="0" fontId="43" fillId="0" borderId="0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left" vertical="center" wrapText="1"/>
    </xf>
    <xf numFmtId="178" fontId="44" fillId="0" borderId="1" xfId="0" applyNumberFormat="1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 wrapText="1"/>
    </xf>
    <xf numFmtId="0" fontId="36" fillId="0" borderId="17" xfId="0" applyFont="1" applyFill="1" applyBorder="1" applyAlignment="1">
      <alignment horizontal="center" vertical="center" wrapText="1"/>
    </xf>
    <xf numFmtId="184" fontId="36" fillId="0" borderId="18" xfId="0" applyNumberFormat="1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6" fillId="0" borderId="12" xfId="0" applyFont="1" applyFill="1" applyBorder="1" applyAlignment="1">
      <alignment horizontal="center" vertical="center" wrapText="1"/>
    </xf>
    <xf numFmtId="184" fontId="36" fillId="0" borderId="14" xfId="0" applyNumberFormat="1" applyFont="1" applyFill="1" applyBorder="1" applyAlignment="1">
      <alignment horizontal="center" vertical="center" wrapText="1"/>
    </xf>
    <xf numFmtId="184" fontId="36" fillId="0" borderId="2" xfId="0" applyNumberFormat="1" applyFont="1" applyFill="1" applyBorder="1" applyAlignment="1">
      <alignment horizontal="center" vertical="center" wrapText="1"/>
    </xf>
    <xf numFmtId="180" fontId="36" fillId="0" borderId="2" xfId="0" applyNumberFormat="1" applyFont="1" applyFill="1" applyBorder="1" applyAlignment="1">
      <alignment horizontal="center" vertical="center" wrapText="1"/>
    </xf>
    <xf numFmtId="176" fontId="36" fillId="0" borderId="2" xfId="0" applyNumberFormat="1" applyFont="1" applyFill="1" applyBorder="1" applyAlignment="1">
      <alignment horizontal="center" vertical="center" wrapText="1"/>
    </xf>
    <xf numFmtId="177" fontId="36" fillId="0" borderId="2" xfId="0" applyNumberFormat="1" applyFont="1" applyFill="1" applyBorder="1" applyAlignment="1">
      <alignment vertical="center" wrapText="1"/>
    </xf>
    <xf numFmtId="180" fontId="36" fillId="0" borderId="2" xfId="0" applyNumberFormat="1" applyFont="1" applyFill="1" applyBorder="1" applyAlignment="1">
      <alignment wrapText="1"/>
    </xf>
    <xf numFmtId="176" fontId="36" fillId="0" borderId="2" xfId="0" applyNumberFormat="1" applyFont="1" applyFill="1" applyBorder="1" applyAlignment="1">
      <alignment wrapText="1"/>
    </xf>
    <xf numFmtId="181" fontId="32" fillId="0" borderId="2" xfId="0" applyNumberFormat="1" applyFont="1" applyBorder="1">
      <alignment vertical="center"/>
    </xf>
    <xf numFmtId="0" fontId="36" fillId="0" borderId="2" xfId="0" applyFont="1" applyFill="1" applyBorder="1" applyAlignment="1">
      <alignment vertical="center" wrapText="1"/>
    </xf>
    <xf numFmtId="0" fontId="44" fillId="0" borderId="2" xfId="0" applyFont="1" applyFill="1" applyBorder="1" applyAlignment="1">
      <alignment vertical="center" wrapText="1"/>
    </xf>
    <xf numFmtId="177" fontId="44" fillId="0" borderId="2" xfId="0" applyNumberFormat="1" applyFont="1" applyFill="1" applyBorder="1" applyAlignment="1">
      <alignment vertical="center" wrapText="1"/>
    </xf>
    <xf numFmtId="180" fontId="44" fillId="0" borderId="2" xfId="0" applyNumberFormat="1" applyFont="1" applyFill="1" applyBorder="1" applyAlignment="1">
      <alignment vertical="center" wrapText="1"/>
    </xf>
    <xf numFmtId="180" fontId="44" fillId="0" borderId="2" xfId="0" applyNumberFormat="1" applyFont="1" applyFill="1" applyBorder="1" applyAlignment="1">
      <alignment wrapText="1"/>
    </xf>
    <xf numFmtId="176" fontId="44" fillId="0" borderId="2" xfId="0" applyNumberFormat="1" applyFont="1" applyFill="1" applyBorder="1" applyAlignment="1">
      <alignment wrapText="1"/>
    </xf>
    <xf numFmtId="181" fontId="0" fillId="0" borderId="2" xfId="0" applyNumberFormat="1" applyBorder="1">
      <alignment vertical="center"/>
    </xf>
    <xf numFmtId="183" fontId="28" fillId="0" borderId="2" xfId="9" applyNumberFormat="1" applyFont="1" applyBorder="1" applyAlignment="1">
      <alignment vertical="center" wrapText="1"/>
    </xf>
    <xf numFmtId="0" fontId="45" fillId="0" borderId="2" xfId="0" applyFont="1" applyFill="1" applyBorder="1" applyAlignment="1">
      <alignment vertical="center" wrapText="1"/>
    </xf>
    <xf numFmtId="49" fontId="44" fillId="0" borderId="2" xfId="0" applyNumberFormat="1" applyFont="1" applyFill="1" applyBorder="1" applyAlignment="1">
      <alignment vertical="center" wrapText="1"/>
    </xf>
    <xf numFmtId="177" fontId="44" fillId="5" borderId="2" xfId="0" applyNumberFormat="1" applyFont="1" applyFill="1" applyBorder="1" applyAlignment="1">
      <alignment vertical="center" wrapText="1"/>
    </xf>
    <xf numFmtId="49" fontId="45" fillId="0" borderId="2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46" fillId="0" borderId="0" xfId="0" applyFont="1" applyFill="1" applyAlignment="1">
      <alignment horizontal="center"/>
    </xf>
    <xf numFmtId="0" fontId="47" fillId="0" borderId="0" xfId="0" applyFont="1" applyFill="1" applyBorder="1" applyAlignment="1"/>
    <xf numFmtId="0" fontId="46" fillId="0" borderId="0" xfId="0" applyFont="1" applyFill="1" applyBorder="1" applyAlignment="1"/>
    <xf numFmtId="0" fontId="48" fillId="0" borderId="0" xfId="0" applyFont="1" applyFill="1" applyAlignment="1">
      <alignment horizontal="left" vertical="center" wrapText="1"/>
    </xf>
    <xf numFmtId="0" fontId="48" fillId="0" borderId="0" xfId="0" applyFont="1" applyFill="1" applyAlignment="1">
      <alignment horizontal="left"/>
    </xf>
    <xf numFmtId="0" fontId="49" fillId="0" borderId="0" xfId="55" applyFont="1" applyAlignment="1">
      <alignment horizontal="left"/>
    </xf>
    <xf numFmtId="0" fontId="49" fillId="0" borderId="0" xfId="55" applyFont="1" applyAlignment="1"/>
    <xf numFmtId="0" fontId="48" fillId="0" borderId="0" xfId="0" applyFont="1" applyFill="1" applyAlignment="1">
      <alignment horizontal="center"/>
    </xf>
    <xf numFmtId="31" fontId="48" fillId="0" borderId="0" xfId="0" applyNumberFormat="1" applyFont="1" applyFill="1" applyAlignment="1">
      <alignment horizontal="center"/>
    </xf>
    <xf numFmtId="0" fontId="7" fillId="0" borderId="2" xfId="0" applyFont="1" applyFill="1" applyBorder="1" applyAlignment="1" quotePrefix="1">
      <alignment horizontal="left" vertical="center" wrapText="1"/>
    </xf>
    <xf numFmtId="0" fontId="7" fillId="0" borderId="3" xfId="0" applyFont="1" applyFill="1" applyBorder="1" applyAlignment="1" quotePrefix="1">
      <alignment horizontal="left" vertical="center" wrapText="1"/>
    </xf>
    <xf numFmtId="0" fontId="9" fillId="0" borderId="2" xfId="0" applyFont="1" applyFill="1" applyBorder="1" applyAlignment="1" quotePrefix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基金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_其他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千位分隔 6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_Sheet1" xfId="54"/>
    <cellStyle name="样式 1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3</xdr:row>
      <xdr:rowOff>0</xdr:rowOff>
    </xdr:from>
    <xdr:to>
      <xdr:col>0</xdr:col>
      <xdr:colOff>9525</xdr:colOff>
      <xdr:row>4</xdr:row>
      <xdr:rowOff>381000</xdr:rowOff>
    </xdr:to>
    <xdr:cxnSp>
      <xdr:nvCxnSpPr>
        <xdr:cNvPr id="2" name="直接连接符 2"/>
        <xdr:cNvCxnSpPr/>
      </xdr:nvCxnSpPr>
      <xdr:spPr>
        <a:xfrm>
          <a:off x="9525" y="752475"/>
          <a:ext cx="0" cy="514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6350</xdr:colOff>
      <xdr:row>3</xdr:row>
      <xdr:rowOff>7620</xdr:rowOff>
    </xdr:from>
    <xdr:to>
      <xdr:col>0</xdr:col>
      <xdr:colOff>6350</xdr:colOff>
      <xdr:row>5</xdr:row>
      <xdr:rowOff>0</xdr:rowOff>
    </xdr:to>
    <xdr:sp>
      <xdr:nvSpPr>
        <xdr:cNvPr id="3" name="Line 1"/>
        <xdr:cNvSpPr/>
      </xdr:nvSpPr>
      <xdr:spPr>
        <a:xfrm>
          <a:off x="6350" y="760095"/>
          <a:ext cx="0" cy="50673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6350</xdr:colOff>
      <xdr:row>3</xdr:row>
      <xdr:rowOff>7620</xdr:rowOff>
    </xdr:from>
    <xdr:to>
      <xdr:col>0</xdr:col>
      <xdr:colOff>6350</xdr:colOff>
      <xdr:row>5</xdr:row>
      <xdr:rowOff>0</xdr:rowOff>
    </xdr:to>
    <xdr:sp>
      <xdr:nvSpPr>
        <xdr:cNvPr id="4" name="Line 3"/>
        <xdr:cNvSpPr/>
      </xdr:nvSpPr>
      <xdr:spPr>
        <a:xfrm>
          <a:off x="6350" y="760095"/>
          <a:ext cx="0" cy="50673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6350</xdr:colOff>
      <xdr:row>3</xdr:row>
      <xdr:rowOff>7620</xdr:rowOff>
    </xdr:from>
    <xdr:to>
      <xdr:col>0</xdr:col>
      <xdr:colOff>6350</xdr:colOff>
      <xdr:row>5</xdr:row>
      <xdr:rowOff>0</xdr:rowOff>
    </xdr:to>
    <xdr:sp>
      <xdr:nvSpPr>
        <xdr:cNvPr id="5" name="Line 1"/>
        <xdr:cNvSpPr/>
      </xdr:nvSpPr>
      <xdr:spPr>
        <a:xfrm>
          <a:off x="6350" y="760095"/>
          <a:ext cx="0" cy="50673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6350</xdr:colOff>
      <xdr:row>3</xdr:row>
      <xdr:rowOff>7620</xdr:rowOff>
    </xdr:from>
    <xdr:to>
      <xdr:col>0</xdr:col>
      <xdr:colOff>6350</xdr:colOff>
      <xdr:row>5</xdr:row>
      <xdr:rowOff>0</xdr:rowOff>
    </xdr:to>
    <xdr:sp>
      <xdr:nvSpPr>
        <xdr:cNvPr id="6" name="Line 3"/>
        <xdr:cNvSpPr/>
      </xdr:nvSpPr>
      <xdr:spPr>
        <a:xfrm>
          <a:off x="6350" y="760095"/>
          <a:ext cx="0" cy="50673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R6" sqref="R6"/>
    </sheetView>
  </sheetViews>
  <sheetFormatPr defaultColWidth="9" defaultRowHeight="13.5"/>
  <sheetData>
    <row r="1" spans="1:2">
      <c r="A1" s="188"/>
      <c r="B1" s="188"/>
    </row>
    <row r="2" ht="36.75" spans="1:13">
      <c r="A2" s="189" t="s">
        <v>0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</row>
    <row r="3" ht="36.75" spans="1:13">
      <c r="A3" s="189" t="s">
        <v>1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</row>
    <row r="4" ht="36.75" spans="1:2">
      <c r="A4" s="190"/>
      <c r="B4" s="191"/>
    </row>
    <row r="5" ht="25.5" spans="1:14">
      <c r="A5" s="192" t="s">
        <v>2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</row>
    <row r="6" ht="25.5" spans="1:14">
      <c r="A6" s="193" t="s">
        <v>3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</row>
    <row r="7" ht="25.5" spans="1:14">
      <c r="A7" s="193" t="s">
        <v>4</v>
      </c>
      <c r="B7" s="193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</row>
    <row r="8" ht="25.5" spans="1:14">
      <c r="A8" s="193" t="s">
        <v>5</v>
      </c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</row>
    <row r="9" ht="25.5" spans="1:14">
      <c r="A9" s="193" t="s">
        <v>6</v>
      </c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</row>
    <row r="10" ht="22.5" spans="1:14">
      <c r="A10" s="194" t="s">
        <v>7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</row>
    <row r="11" ht="22.5" spans="1:14">
      <c r="A11" s="194" t="s">
        <v>8</v>
      </c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</row>
    <row r="12" ht="22.5" spans="1:2">
      <c r="A12" s="195"/>
      <c r="B12" s="195"/>
    </row>
    <row r="13" ht="22.5" spans="1:2">
      <c r="A13" s="195"/>
      <c r="B13" s="195"/>
    </row>
    <row r="14" ht="25.5" spans="1:13">
      <c r="A14" s="196" t="s">
        <v>9</v>
      </c>
      <c r="B14" s="196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</row>
    <row r="15" ht="25.5" spans="1:13">
      <c r="A15" s="197">
        <v>44540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</row>
  </sheetData>
  <mergeCells count="11">
    <mergeCell ref="A2:M2"/>
    <mergeCell ref="A3:M3"/>
    <mergeCell ref="A5:N5"/>
    <mergeCell ref="A6:N6"/>
    <mergeCell ref="A7:N7"/>
    <mergeCell ref="A8:N8"/>
    <mergeCell ref="A9:N9"/>
    <mergeCell ref="A10:N10"/>
    <mergeCell ref="A11:N11"/>
    <mergeCell ref="A14:M14"/>
    <mergeCell ref="A15:M15"/>
  </mergeCells>
  <pageMargins left="0.826388888888889" right="0.751388888888889" top="1" bottom="1" header="0.5" footer="0.5"/>
  <pageSetup paperSize="9" firstPageNumber="12" orientation="landscape" useFirstPageNumber="1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workbookViewId="0">
      <selection activeCell="G3" sqref="G3"/>
    </sheetView>
  </sheetViews>
  <sheetFormatPr defaultColWidth="9" defaultRowHeight="13.5" outlineLevelCol="6"/>
  <cols>
    <col min="1" max="1" width="41.5" customWidth="1"/>
    <col min="2" max="2" width="14" customWidth="1"/>
    <col min="3" max="3" width="13.5" customWidth="1"/>
    <col min="4" max="4" width="14.125" customWidth="1"/>
    <col min="5" max="5" width="11.25" customWidth="1"/>
    <col min="6" max="6" width="18.25" customWidth="1"/>
    <col min="7" max="7" width="11.625" customWidth="1"/>
  </cols>
  <sheetData>
    <row r="1" ht="18.75" spans="1:6">
      <c r="A1" s="156" t="s">
        <v>10</v>
      </c>
      <c r="B1" s="157"/>
      <c r="C1" s="157"/>
      <c r="D1" s="158"/>
      <c r="E1" s="158"/>
      <c r="F1" s="158"/>
    </row>
    <row r="2" ht="27" spans="1:7">
      <c r="A2" s="159" t="s">
        <v>11</v>
      </c>
      <c r="B2" s="159"/>
      <c r="C2" s="159"/>
      <c r="D2" s="159"/>
      <c r="E2" s="159"/>
      <c r="F2" s="159"/>
      <c r="G2" s="159"/>
    </row>
    <row r="3" spans="1:7">
      <c r="A3" s="160" t="s">
        <v>12</v>
      </c>
      <c r="B3" s="161"/>
      <c r="C3" s="161"/>
      <c r="D3" s="162" t="s">
        <v>13</v>
      </c>
      <c r="E3" s="162"/>
      <c r="F3" s="162"/>
      <c r="G3" t="s">
        <v>14</v>
      </c>
    </row>
    <row r="4" spans="1:7">
      <c r="A4" s="163" t="s">
        <v>15</v>
      </c>
      <c r="B4" s="164" t="s">
        <v>16</v>
      </c>
      <c r="C4" s="165" t="s">
        <v>17</v>
      </c>
      <c r="D4" s="166" t="s">
        <v>18</v>
      </c>
      <c r="E4" s="166"/>
      <c r="F4" s="166"/>
      <c r="G4" s="83" t="s">
        <v>19</v>
      </c>
    </row>
    <row r="5" ht="27" spans="1:7">
      <c r="A5" s="167" t="s">
        <v>20</v>
      </c>
      <c r="B5" s="164"/>
      <c r="C5" s="168"/>
      <c r="D5" s="169" t="s">
        <v>21</v>
      </c>
      <c r="E5" s="170" t="s">
        <v>22</v>
      </c>
      <c r="F5" s="171" t="s">
        <v>23</v>
      </c>
      <c r="G5" s="87"/>
    </row>
    <row r="6" spans="1:7">
      <c r="A6" s="167" t="s">
        <v>24</v>
      </c>
      <c r="B6" s="172">
        <f>SUM(B7,B15,B23)</f>
        <v>45031</v>
      </c>
      <c r="C6" s="172">
        <f>SUM(C7,C15,C23)</f>
        <v>45481</v>
      </c>
      <c r="D6" s="172">
        <f>SUM(D7,D15,D23)</f>
        <v>39351</v>
      </c>
      <c r="E6" s="173">
        <f t="shared" ref="E6:E59" si="0">D6-B6</f>
        <v>-5680</v>
      </c>
      <c r="F6" s="174">
        <f t="shared" ref="F6:F59" si="1">E6/B6*100</f>
        <v>-12.6135328995581</v>
      </c>
      <c r="G6" s="175">
        <f>(D6/C6)*100</f>
        <v>86.5218442866252</v>
      </c>
    </row>
    <row r="7" spans="1:7">
      <c r="A7" s="176" t="s">
        <v>25</v>
      </c>
      <c r="B7" s="172">
        <f>SUM(B8:B14)</f>
        <v>15838</v>
      </c>
      <c r="C7" s="172">
        <f>SUM(C8:C14)</f>
        <v>15996</v>
      </c>
      <c r="D7" s="172">
        <f>SUM(D8:D14)</f>
        <v>13099</v>
      </c>
      <c r="E7" s="173">
        <f t="shared" si="0"/>
        <v>-2739</v>
      </c>
      <c r="F7" s="174">
        <f t="shared" si="1"/>
        <v>-17.2938502336154</v>
      </c>
      <c r="G7" s="175">
        <f t="shared" ref="G7:G38" si="2">(D7/C7)*100</f>
        <v>81.8892223055764</v>
      </c>
    </row>
    <row r="8" spans="1:7">
      <c r="A8" s="177" t="s">
        <v>26</v>
      </c>
      <c r="B8" s="178">
        <v>6916</v>
      </c>
      <c r="C8" s="179">
        <v>6985</v>
      </c>
      <c r="D8" s="178">
        <v>6024</v>
      </c>
      <c r="E8" s="180">
        <f t="shared" si="0"/>
        <v>-892</v>
      </c>
      <c r="F8" s="181">
        <f t="shared" si="1"/>
        <v>-12.8976286871024</v>
      </c>
      <c r="G8" s="182">
        <f t="shared" si="2"/>
        <v>86.2419470293486</v>
      </c>
    </row>
    <row r="9" spans="1:7">
      <c r="A9" s="177" t="s">
        <v>27</v>
      </c>
      <c r="B9" s="178">
        <v>4</v>
      </c>
      <c r="C9" s="179">
        <v>4</v>
      </c>
      <c r="D9" s="178">
        <v>6</v>
      </c>
      <c r="E9" s="180">
        <f t="shared" si="0"/>
        <v>2</v>
      </c>
      <c r="F9" s="181">
        <f t="shared" si="1"/>
        <v>50</v>
      </c>
      <c r="G9" s="182">
        <f t="shared" si="2"/>
        <v>150</v>
      </c>
    </row>
    <row r="10" spans="1:7">
      <c r="A10" s="177" t="s">
        <v>28</v>
      </c>
      <c r="B10" s="178">
        <v>4012</v>
      </c>
      <c r="C10" s="179">
        <v>4052</v>
      </c>
      <c r="D10" s="178">
        <v>2515</v>
      </c>
      <c r="E10" s="180">
        <f t="shared" si="0"/>
        <v>-1497</v>
      </c>
      <c r="F10" s="181">
        <f t="shared" si="1"/>
        <v>-37.3130608175474</v>
      </c>
      <c r="G10" s="182">
        <f t="shared" si="2"/>
        <v>62.0681145113524</v>
      </c>
    </row>
    <row r="11" spans="1:7">
      <c r="A11" s="177" t="s">
        <v>29</v>
      </c>
      <c r="B11" s="178">
        <v>1411</v>
      </c>
      <c r="C11" s="179">
        <v>1425</v>
      </c>
      <c r="D11" s="178">
        <v>1481</v>
      </c>
      <c r="E11" s="180">
        <f t="shared" si="0"/>
        <v>70</v>
      </c>
      <c r="F11" s="181">
        <f t="shared" si="1"/>
        <v>4.96102055279943</v>
      </c>
      <c r="G11" s="182">
        <f t="shared" si="2"/>
        <v>103.929824561404</v>
      </c>
    </row>
    <row r="12" spans="1:7">
      <c r="A12" s="177" t="s">
        <v>30</v>
      </c>
      <c r="B12" s="178">
        <v>3446</v>
      </c>
      <c r="C12" s="179">
        <v>3480</v>
      </c>
      <c r="D12" s="178">
        <v>3073</v>
      </c>
      <c r="E12" s="180">
        <f t="shared" si="0"/>
        <v>-373</v>
      </c>
      <c r="F12" s="181">
        <f t="shared" si="1"/>
        <v>-10.8241439349971</v>
      </c>
      <c r="G12" s="182">
        <f t="shared" si="2"/>
        <v>88.3045977011494</v>
      </c>
    </row>
    <row r="13" spans="1:7">
      <c r="A13" s="177" t="s">
        <v>31</v>
      </c>
      <c r="B13" s="178">
        <v>0</v>
      </c>
      <c r="C13" s="179"/>
      <c r="D13" s="178">
        <v>0</v>
      </c>
      <c r="E13" s="180">
        <f t="shared" si="0"/>
        <v>0</v>
      </c>
      <c r="F13" s="181" t="e">
        <f t="shared" si="1"/>
        <v>#DIV/0!</v>
      </c>
      <c r="G13" s="182" t="e">
        <f t="shared" si="2"/>
        <v>#DIV/0!</v>
      </c>
    </row>
    <row r="14" spans="1:7">
      <c r="A14" s="177" t="s">
        <v>32</v>
      </c>
      <c r="B14" s="178">
        <v>49</v>
      </c>
      <c r="C14" s="179">
        <v>50</v>
      </c>
      <c r="D14" s="178">
        <v>0</v>
      </c>
      <c r="E14" s="180">
        <f t="shared" si="0"/>
        <v>-49</v>
      </c>
      <c r="F14" s="181">
        <f t="shared" si="1"/>
        <v>-100</v>
      </c>
      <c r="G14" s="182">
        <f t="shared" si="2"/>
        <v>0</v>
      </c>
    </row>
    <row r="15" spans="1:7">
      <c r="A15" s="176" t="s">
        <v>33</v>
      </c>
      <c r="B15" s="172">
        <f>SUM(B16:B22)</f>
        <v>4823</v>
      </c>
      <c r="C15" s="172">
        <f>SUM(C16:C22)</f>
        <v>4871</v>
      </c>
      <c r="D15" s="172">
        <f>SUM(D16:D22)</f>
        <v>4122</v>
      </c>
      <c r="E15" s="173">
        <f t="shared" si="0"/>
        <v>-701</v>
      </c>
      <c r="F15" s="174">
        <f t="shared" si="1"/>
        <v>-14.5345220816919</v>
      </c>
      <c r="G15" s="175">
        <f t="shared" si="2"/>
        <v>84.6232806405256</v>
      </c>
    </row>
    <row r="16" spans="1:7">
      <c r="A16" s="177" t="s">
        <v>34</v>
      </c>
      <c r="B16" s="178">
        <v>2213</v>
      </c>
      <c r="C16" s="179">
        <v>2235</v>
      </c>
      <c r="D16" s="178">
        <v>1866</v>
      </c>
      <c r="E16" s="180">
        <f t="shared" si="0"/>
        <v>-347</v>
      </c>
      <c r="F16" s="181">
        <f t="shared" si="1"/>
        <v>-15.6800723000452</v>
      </c>
      <c r="G16" s="182">
        <f t="shared" si="2"/>
        <v>83.489932885906</v>
      </c>
    </row>
    <row r="17" spans="1:7">
      <c r="A17" s="177" t="s">
        <v>35</v>
      </c>
      <c r="B17" s="178"/>
      <c r="C17" s="179"/>
      <c r="D17" s="178"/>
      <c r="E17" s="180">
        <f t="shared" si="0"/>
        <v>0</v>
      </c>
      <c r="F17" s="181" t="e">
        <f t="shared" si="1"/>
        <v>#DIV/0!</v>
      </c>
      <c r="G17" s="182" t="e">
        <f t="shared" si="2"/>
        <v>#DIV/0!</v>
      </c>
    </row>
    <row r="18" spans="1:7">
      <c r="A18" s="177" t="s">
        <v>36</v>
      </c>
      <c r="B18" s="178">
        <v>547</v>
      </c>
      <c r="C18" s="179">
        <v>552</v>
      </c>
      <c r="D18" s="178">
        <v>400</v>
      </c>
      <c r="E18" s="180">
        <f t="shared" si="0"/>
        <v>-147</v>
      </c>
      <c r="F18" s="181">
        <f t="shared" si="1"/>
        <v>-26.8738574040219</v>
      </c>
      <c r="G18" s="182">
        <f t="shared" si="2"/>
        <v>72.463768115942</v>
      </c>
    </row>
    <row r="19" spans="1:7">
      <c r="A19" s="177" t="s">
        <v>37</v>
      </c>
      <c r="B19" s="178">
        <v>353</v>
      </c>
      <c r="C19" s="179">
        <v>357</v>
      </c>
      <c r="D19" s="178">
        <v>370</v>
      </c>
      <c r="E19" s="180">
        <f t="shared" si="0"/>
        <v>17</v>
      </c>
      <c r="F19" s="181">
        <f t="shared" si="1"/>
        <v>4.81586402266289</v>
      </c>
      <c r="G19" s="182">
        <f t="shared" si="2"/>
        <v>103.641456582633</v>
      </c>
    </row>
    <row r="20" spans="1:7">
      <c r="A20" s="177" t="s">
        <v>38</v>
      </c>
      <c r="B20" s="178">
        <v>1688</v>
      </c>
      <c r="C20" s="179">
        <v>1705</v>
      </c>
      <c r="D20" s="178">
        <v>1484</v>
      </c>
      <c r="E20" s="180">
        <f t="shared" si="0"/>
        <v>-204</v>
      </c>
      <c r="F20" s="181">
        <f t="shared" si="1"/>
        <v>-12.085308056872</v>
      </c>
      <c r="G20" s="182">
        <f t="shared" si="2"/>
        <v>87.0381231671554</v>
      </c>
    </row>
    <row r="21" spans="1:7">
      <c r="A21" s="177" t="s">
        <v>39</v>
      </c>
      <c r="B21" s="178">
        <v>2</v>
      </c>
      <c r="C21" s="179">
        <v>2</v>
      </c>
      <c r="D21" s="178">
        <v>2</v>
      </c>
      <c r="E21" s="180">
        <f t="shared" si="0"/>
        <v>0</v>
      </c>
      <c r="F21" s="181">
        <f t="shared" si="1"/>
        <v>0</v>
      </c>
      <c r="G21" s="182">
        <f t="shared" si="2"/>
        <v>100</v>
      </c>
    </row>
    <row r="22" spans="1:7">
      <c r="A22" s="177" t="s">
        <v>32</v>
      </c>
      <c r="B22" s="178">
        <v>20</v>
      </c>
      <c r="C22" s="179">
        <v>20</v>
      </c>
      <c r="D22" s="178"/>
      <c r="E22" s="180">
        <f t="shared" si="0"/>
        <v>-20</v>
      </c>
      <c r="F22" s="181">
        <f t="shared" si="1"/>
        <v>-100</v>
      </c>
      <c r="G22" s="182">
        <f t="shared" si="2"/>
        <v>0</v>
      </c>
    </row>
    <row r="23" spans="1:7">
      <c r="A23" s="176" t="s">
        <v>40</v>
      </c>
      <c r="B23" s="172">
        <f>SUM(B24:B27,B28:B43,B57:B59)</f>
        <v>24370</v>
      </c>
      <c r="C23" s="172">
        <f>SUM(C24:C27,C28:C43,C57:C59)</f>
        <v>24614</v>
      </c>
      <c r="D23" s="172">
        <f>SUM(D24:D27,D28:D43,D57:D59)</f>
        <v>22130</v>
      </c>
      <c r="E23" s="173">
        <f t="shared" si="0"/>
        <v>-2240</v>
      </c>
      <c r="F23" s="174">
        <f t="shared" si="1"/>
        <v>-9.19162905211325</v>
      </c>
      <c r="G23" s="175">
        <f t="shared" si="2"/>
        <v>89.9081823352564</v>
      </c>
    </row>
    <row r="24" spans="1:7">
      <c r="A24" s="177" t="s">
        <v>41</v>
      </c>
      <c r="B24" s="178">
        <v>4703</v>
      </c>
      <c r="C24" s="179">
        <v>4750</v>
      </c>
      <c r="D24" s="178">
        <v>4158</v>
      </c>
      <c r="E24" s="180">
        <f t="shared" si="0"/>
        <v>-545</v>
      </c>
      <c r="F24" s="181">
        <f t="shared" si="1"/>
        <v>-11.5883478630661</v>
      </c>
      <c r="G24" s="182">
        <f t="shared" si="2"/>
        <v>87.5368421052632</v>
      </c>
    </row>
    <row r="25" spans="1:7">
      <c r="A25" s="177" t="s">
        <v>42</v>
      </c>
      <c r="B25" s="178">
        <v>1758</v>
      </c>
      <c r="C25" s="179">
        <v>1776</v>
      </c>
      <c r="D25" s="178">
        <v>1590</v>
      </c>
      <c r="E25" s="180">
        <f t="shared" si="0"/>
        <v>-168</v>
      </c>
      <c r="F25" s="181">
        <f t="shared" si="1"/>
        <v>-9.55631399317406</v>
      </c>
      <c r="G25" s="182">
        <f t="shared" si="2"/>
        <v>89.527027027027</v>
      </c>
    </row>
    <row r="26" spans="1:7">
      <c r="A26" s="177" t="s">
        <v>43</v>
      </c>
      <c r="B26" s="178"/>
      <c r="C26" s="179"/>
      <c r="D26" s="178"/>
      <c r="E26" s="180">
        <f t="shared" si="0"/>
        <v>0</v>
      </c>
      <c r="F26" s="181" t="e">
        <f t="shared" si="1"/>
        <v>#DIV/0!</v>
      </c>
      <c r="G26" s="182" t="e">
        <f t="shared" si="2"/>
        <v>#DIV/0!</v>
      </c>
    </row>
    <row r="27" spans="1:7">
      <c r="A27" s="177" t="s">
        <v>44</v>
      </c>
      <c r="B27" s="178">
        <v>1642</v>
      </c>
      <c r="C27" s="179">
        <v>1659</v>
      </c>
      <c r="D27" s="178">
        <v>1201</v>
      </c>
      <c r="E27" s="180">
        <f t="shared" si="0"/>
        <v>-441</v>
      </c>
      <c r="F27" s="181">
        <f t="shared" si="1"/>
        <v>-26.857490864799</v>
      </c>
      <c r="G27" s="182">
        <f t="shared" si="2"/>
        <v>72.3930078360458</v>
      </c>
    </row>
    <row r="28" spans="1:7">
      <c r="A28" s="177" t="s">
        <v>45</v>
      </c>
      <c r="B28" s="178">
        <v>588</v>
      </c>
      <c r="C28" s="179">
        <v>594</v>
      </c>
      <c r="D28" s="178">
        <v>617</v>
      </c>
      <c r="E28" s="180">
        <f t="shared" si="0"/>
        <v>29</v>
      </c>
      <c r="F28" s="181">
        <f t="shared" si="1"/>
        <v>4.93197278911565</v>
      </c>
      <c r="G28" s="182">
        <f t="shared" si="2"/>
        <v>103.872053872054</v>
      </c>
    </row>
    <row r="29" ht="14.25" spans="1:7">
      <c r="A29" s="177" t="s">
        <v>46</v>
      </c>
      <c r="B29" s="178">
        <v>809</v>
      </c>
      <c r="C29" s="183">
        <v>817</v>
      </c>
      <c r="D29" s="178">
        <v>655</v>
      </c>
      <c r="E29" s="180">
        <f t="shared" si="0"/>
        <v>-154</v>
      </c>
      <c r="F29" s="181">
        <f t="shared" si="1"/>
        <v>-19.035846724351</v>
      </c>
      <c r="G29" s="182">
        <f t="shared" si="2"/>
        <v>80.171358629131</v>
      </c>
    </row>
    <row r="30" ht="14.25" spans="1:7">
      <c r="A30" s="177" t="s">
        <v>47</v>
      </c>
      <c r="B30" s="178">
        <v>766</v>
      </c>
      <c r="C30" s="183">
        <v>774</v>
      </c>
      <c r="D30" s="178">
        <v>719</v>
      </c>
      <c r="E30" s="180">
        <f t="shared" si="0"/>
        <v>-47</v>
      </c>
      <c r="F30" s="181">
        <f t="shared" si="1"/>
        <v>-6.13577023498695</v>
      </c>
      <c r="G30" s="182">
        <f t="shared" si="2"/>
        <v>92.8940568475452</v>
      </c>
    </row>
    <row r="31" ht="14.25" spans="1:7">
      <c r="A31" s="177" t="s">
        <v>48</v>
      </c>
      <c r="B31" s="178">
        <v>551</v>
      </c>
      <c r="C31" s="183">
        <v>557</v>
      </c>
      <c r="D31" s="178">
        <v>370</v>
      </c>
      <c r="E31" s="180">
        <f t="shared" si="0"/>
        <v>-181</v>
      </c>
      <c r="F31" s="181">
        <f t="shared" si="1"/>
        <v>-32.8493647912886</v>
      </c>
      <c r="G31" s="182">
        <f t="shared" si="2"/>
        <v>66.427289048474</v>
      </c>
    </row>
    <row r="32" ht="14.25" spans="1:7">
      <c r="A32" s="177" t="s">
        <v>49</v>
      </c>
      <c r="B32" s="178">
        <v>150</v>
      </c>
      <c r="C32" s="183">
        <v>152</v>
      </c>
      <c r="D32" s="178">
        <v>340</v>
      </c>
      <c r="E32" s="180">
        <f t="shared" si="0"/>
        <v>190</v>
      </c>
      <c r="F32" s="181">
        <f t="shared" si="1"/>
        <v>126.666666666667</v>
      </c>
      <c r="G32" s="182">
        <f t="shared" si="2"/>
        <v>223.684210526316</v>
      </c>
    </row>
    <row r="33" ht="14.25" spans="1:7">
      <c r="A33" s="177" t="s">
        <v>50</v>
      </c>
      <c r="B33" s="178">
        <v>118</v>
      </c>
      <c r="C33" s="183">
        <v>119</v>
      </c>
      <c r="D33" s="178">
        <v>127</v>
      </c>
      <c r="E33" s="180">
        <f t="shared" si="0"/>
        <v>9</v>
      </c>
      <c r="F33" s="181">
        <f t="shared" si="1"/>
        <v>7.6271186440678</v>
      </c>
      <c r="G33" s="182">
        <f t="shared" si="2"/>
        <v>106.72268907563</v>
      </c>
    </row>
    <row r="34" ht="14.25" spans="1:7">
      <c r="A34" s="177" t="s">
        <v>51</v>
      </c>
      <c r="B34" s="178">
        <v>696</v>
      </c>
      <c r="C34" s="183">
        <v>703</v>
      </c>
      <c r="D34" s="178">
        <v>765</v>
      </c>
      <c r="E34" s="180">
        <f t="shared" si="0"/>
        <v>69</v>
      </c>
      <c r="F34" s="181">
        <f t="shared" si="1"/>
        <v>9.91379310344828</v>
      </c>
      <c r="G34" s="182">
        <f t="shared" si="2"/>
        <v>108.819345661451</v>
      </c>
    </row>
    <row r="35" ht="14.25" spans="1:7">
      <c r="A35" s="177" t="s">
        <v>52</v>
      </c>
      <c r="B35" s="178">
        <v>373</v>
      </c>
      <c r="C35" s="183">
        <v>377</v>
      </c>
      <c r="D35" s="178">
        <v>427</v>
      </c>
      <c r="E35" s="180">
        <f t="shared" si="0"/>
        <v>54</v>
      </c>
      <c r="F35" s="181">
        <f t="shared" si="1"/>
        <v>14.4772117962466</v>
      </c>
      <c r="G35" s="182">
        <f t="shared" si="2"/>
        <v>113.262599469496</v>
      </c>
    </row>
    <row r="36" ht="14.25" spans="1:7">
      <c r="A36" s="177" t="s">
        <v>53</v>
      </c>
      <c r="B36" s="178">
        <v>207</v>
      </c>
      <c r="C36" s="183">
        <v>209</v>
      </c>
      <c r="D36" s="178">
        <v>606</v>
      </c>
      <c r="E36" s="180">
        <f t="shared" si="0"/>
        <v>399</v>
      </c>
      <c r="F36" s="181">
        <f t="shared" si="1"/>
        <v>192.753623188406</v>
      </c>
      <c r="G36" s="182">
        <f t="shared" si="2"/>
        <v>289.952153110048</v>
      </c>
    </row>
    <row r="37" ht="14.25" spans="1:7">
      <c r="A37" s="177" t="s">
        <v>54</v>
      </c>
      <c r="B37" s="178">
        <v>4</v>
      </c>
      <c r="C37" s="183">
        <v>4</v>
      </c>
      <c r="D37" s="178">
        <v>6</v>
      </c>
      <c r="E37" s="180">
        <f t="shared" si="0"/>
        <v>2</v>
      </c>
      <c r="F37" s="181">
        <f t="shared" si="1"/>
        <v>50</v>
      </c>
      <c r="G37" s="182">
        <f t="shared" si="2"/>
        <v>150</v>
      </c>
    </row>
    <row r="38" spans="1:7">
      <c r="A38" s="177" t="s">
        <v>55</v>
      </c>
      <c r="B38" s="178">
        <v>2349</v>
      </c>
      <c r="C38" s="178">
        <v>2372</v>
      </c>
      <c r="D38" s="178">
        <v>1700</v>
      </c>
      <c r="E38" s="180">
        <f t="shared" si="0"/>
        <v>-649</v>
      </c>
      <c r="F38" s="181">
        <f t="shared" si="1"/>
        <v>-27.6287782034908</v>
      </c>
      <c r="G38" s="182">
        <f t="shared" si="2"/>
        <v>71.6694772344013</v>
      </c>
    </row>
    <row r="39" spans="1:7">
      <c r="A39" s="177" t="s">
        <v>56</v>
      </c>
      <c r="B39" s="178">
        <v>1345</v>
      </c>
      <c r="C39" s="178">
        <v>1358</v>
      </c>
      <c r="D39" s="178">
        <v>2092</v>
      </c>
      <c r="E39" s="180">
        <f t="shared" si="0"/>
        <v>747</v>
      </c>
      <c r="F39" s="181">
        <f t="shared" si="1"/>
        <v>55.5390334572491</v>
      </c>
      <c r="G39" s="182">
        <f t="shared" ref="G39:G59" si="3">(D39/C39)*100</f>
        <v>154.050073637703</v>
      </c>
    </row>
    <row r="40" spans="1:7">
      <c r="A40" s="177" t="s">
        <v>57</v>
      </c>
      <c r="B40" s="178">
        <v>1604</v>
      </c>
      <c r="C40" s="179">
        <v>1620</v>
      </c>
      <c r="D40" s="178">
        <v>1114</v>
      </c>
      <c r="E40" s="180">
        <f t="shared" si="0"/>
        <v>-490</v>
      </c>
      <c r="F40" s="181">
        <f t="shared" si="1"/>
        <v>-30.5486284289277</v>
      </c>
      <c r="G40" s="182">
        <f t="shared" si="3"/>
        <v>68.7654320987654</v>
      </c>
    </row>
    <row r="41" spans="1:7">
      <c r="A41" s="177" t="s">
        <v>58</v>
      </c>
      <c r="B41" s="178">
        <v>768</v>
      </c>
      <c r="C41" s="179">
        <v>775</v>
      </c>
      <c r="D41" s="178">
        <v>1330</v>
      </c>
      <c r="E41" s="180">
        <f t="shared" si="0"/>
        <v>562</v>
      </c>
      <c r="F41" s="181">
        <f t="shared" si="1"/>
        <v>73.1770833333333</v>
      </c>
      <c r="G41" s="182">
        <f t="shared" si="3"/>
        <v>171.612903225806</v>
      </c>
    </row>
    <row r="42" spans="1:7">
      <c r="A42" s="177" t="s">
        <v>59</v>
      </c>
      <c r="B42" s="178">
        <v>29</v>
      </c>
      <c r="C42" s="179">
        <v>29</v>
      </c>
      <c r="D42" s="178"/>
      <c r="E42" s="180">
        <f t="shared" si="0"/>
        <v>-29</v>
      </c>
      <c r="F42" s="181">
        <f t="shared" si="1"/>
        <v>-100</v>
      </c>
      <c r="G42" s="182">
        <f t="shared" si="3"/>
        <v>0</v>
      </c>
    </row>
    <row r="43" ht="15" spans="1:7">
      <c r="A43" s="184" t="s">
        <v>60</v>
      </c>
      <c r="B43" s="178">
        <f>SUM(B44:B56)</f>
        <v>1158</v>
      </c>
      <c r="C43" s="179">
        <f>SUM(C44:C56)</f>
        <v>1170</v>
      </c>
      <c r="D43" s="178">
        <f>SUM(D44:D56)</f>
        <v>949</v>
      </c>
      <c r="E43" s="180">
        <f t="shared" si="0"/>
        <v>-209</v>
      </c>
      <c r="F43" s="181">
        <f t="shared" si="1"/>
        <v>-18.0483592400691</v>
      </c>
      <c r="G43" s="182">
        <f t="shared" si="3"/>
        <v>81.1111111111111</v>
      </c>
    </row>
    <row r="44" spans="1:7">
      <c r="A44" s="185" t="s">
        <v>61</v>
      </c>
      <c r="B44" s="186"/>
      <c r="C44" s="179"/>
      <c r="D44" s="186"/>
      <c r="E44" s="180">
        <f t="shared" si="0"/>
        <v>0</v>
      </c>
      <c r="F44" s="181" t="e">
        <f t="shared" si="1"/>
        <v>#DIV/0!</v>
      </c>
      <c r="G44" s="182" t="e">
        <f t="shared" si="3"/>
        <v>#DIV/0!</v>
      </c>
    </row>
    <row r="45" spans="1:7">
      <c r="A45" s="185" t="s">
        <v>62</v>
      </c>
      <c r="B45" s="186"/>
      <c r="C45" s="179"/>
      <c r="D45" s="186"/>
      <c r="E45" s="180">
        <f t="shared" si="0"/>
        <v>0</v>
      </c>
      <c r="F45" s="181" t="e">
        <f t="shared" si="1"/>
        <v>#DIV/0!</v>
      </c>
      <c r="G45" s="182" t="e">
        <f t="shared" si="3"/>
        <v>#DIV/0!</v>
      </c>
    </row>
    <row r="46" spans="1:7">
      <c r="A46" s="185" t="s">
        <v>63</v>
      </c>
      <c r="B46" s="186">
        <v>586</v>
      </c>
      <c r="C46" s="179">
        <v>592</v>
      </c>
      <c r="D46" s="186">
        <v>525</v>
      </c>
      <c r="E46" s="180">
        <f t="shared" si="0"/>
        <v>-61</v>
      </c>
      <c r="F46" s="181">
        <f t="shared" si="1"/>
        <v>-10.4095563139932</v>
      </c>
      <c r="G46" s="182">
        <f t="shared" si="3"/>
        <v>88.6824324324324</v>
      </c>
    </row>
    <row r="47" spans="1:7">
      <c r="A47" s="185" t="s">
        <v>64</v>
      </c>
      <c r="B47" s="186">
        <v>391</v>
      </c>
      <c r="C47" s="179">
        <v>395</v>
      </c>
      <c r="D47" s="186">
        <v>350</v>
      </c>
      <c r="E47" s="180">
        <f t="shared" si="0"/>
        <v>-41</v>
      </c>
      <c r="F47" s="181">
        <f t="shared" si="1"/>
        <v>-10.4859335038363</v>
      </c>
      <c r="G47" s="182">
        <f t="shared" si="3"/>
        <v>88.6075949367088</v>
      </c>
    </row>
    <row r="48" spans="1:7">
      <c r="A48" s="185" t="s">
        <v>65</v>
      </c>
      <c r="B48" s="186"/>
      <c r="C48" s="179"/>
      <c r="D48" s="186"/>
      <c r="E48" s="180">
        <f t="shared" si="0"/>
        <v>0</v>
      </c>
      <c r="F48" s="181" t="e">
        <f t="shared" si="1"/>
        <v>#DIV/0!</v>
      </c>
      <c r="G48" s="182" t="e">
        <f t="shared" si="3"/>
        <v>#DIV/0!</v>
      </c>
    </row>
    <row r="49" spans="1:7">
      <c r="A49" s="185" t="s">
        <v>66</v>
      </c>
      <c r="B49" s="178"/>
      <c r="C49" s="179"/>
      <c r="D49" s="178"/>
      <c r="E49" s="180">
        <f t="shared" si="0"/>
        <v>0</v>
      </c>
      <c r="F49" s="181" t="e">
        <f t="shared" si="1"/>
        <v>#DIV/0!</v>
      </c>
      <c r="G49" s="182" t="e">
        <f t="shared" si="3"/>
        <v>#DIV/0!</v>
      </c>
    </row>
    <row r="50" spans="1:7">
      <c r="A50" s="185" t="s">
        <v>67</v>
      </c>
      <c r="B50" s="178">
        <v>173</v>
      </c>
      <c r="C50" s="179">
        <v>175</v>
      </c>
      <c r="D50" s="178">
        <v>74</v>
      </c>
      <c r="E50" s="180">
        <f t="shared" si="0"/>
        <v>-99</v>
      </c>
      <c r="F50" s="181">
        <f t="shared" si="1"/>
        <v>-57.2254335260116</v>
      </c>
      <c r="G50" s="182">
        <f t="shared" si="3"/>
        <v>42.2857142857143</v>
      </c>
    </row>
    <row r="51" spans="1:7">
      <c r="A51" s="185" t="s">
        <v>68</v>
      </c>
      <c r="B51" s="178"/>
      <c r="C51" s="179"/>
      <c r="D51" s="178"/>
      <c r="E51" s="180">
        <f t="shared" si="0"/>
        <v>0</v>
      </c>
      <c r="F51" s="181" t="e">
        <f t="shared" si="1"/>
        <v>#DIV/0!</v>
      </c>
      <c r="G51" s="182" t="e">
        <f t="shared" si="3"/>
        <v>#DIV/0!</v>
      </c>
    </row>
    <row r="52" spans="1:7">
      <c r="A52" s="185" t="s">
        <v>69</v>
      </c>
      <c r="B52" s="178"/>
      <c r="C52" s="179"/>
      <c r="D52" s="178"/>
      <c r="E52" s="180">
        <f t="shared" si="0"/>
        <v>0</v>
      </c>
      <c r="F52" s="181" t="e">
        <f t="shared" si="1"/>
        <v>#DIV/0!</v>
      </c>
      <c r="G52" s="182" t="e">
        <f t="shared" si="3"/>
        <v>#DIV/0!</v>
      </c>
    </row>
    <row r="53" spans="1:7">
      <c r="A53" s="185" t="s">
        <v>70</v>
      </c>
      <c r="B53" s="178"/>
      <c r="C53" s="179"/>
      <c r="D53" s="178"/>
      <c r="E53" s="180">
        <f t="shared" si="0"/>
        <v>0</v>
      </c>
      <c r="F53" s="181" t="e">
        <f t="shared" si="1"/>
        <v>#DIV/0!</v>
      </c>
      <c r="G53" s="182" t="e">
        <f t="shared" si="3"/>
        <v>#DIV/0!</v>
      </c>
    </row>
    <row r="54" spans="1:7">
      <c r="A54" s="185" t="s">
        <v>71</v>
      </c>
      <c r="B54" s="178">
        <v>4</v>
      </c>
      <c r="C54" s="179">
        <v>4</v>
      </c>
      <c r="D54" s="178"/>
      <c r="E54" s="180">
        <f t="shared" si="0"/>
        <v>-4</v>
      </c>
      <c r="F54" s="181">
        <f t="shared" si="1"/>
        <v>-100</v>
      </c>
      <c r="G54" s="182">
        <f t="shared" si="3"/>
        <v>0</v>
      </c>
    </row>
    <row r="55" spans="1:7">
      <c r="A55" s="185" t="s">
        <v>72</v>
      </c>
      <c r="B55" s="178"/>
      <c r="C55" s="179"/>
      <c r="D55" s="178"/>
      <c r="E55" s="180">
        <f t="shared" si="0"/>
        <v>0</v>
      </c>
      <c r="F55" s="181" t="e">
        <f t="shared" si="1"/>
        <v>#DIV/0!</v>
      </c>
      <c r="G55" s="182" t="e">
        <f t="shared" si="3"/>
        <v>#DIV/0!</v>
      </c>
    </row>
    <row r="56" spans="1:7">
      <c r="A56" s="185" t="s">
        <v>73</v>
      </c>
      <c r="B56" s="178">
        <v>4</v>
      </c>
      <c r="C56" s="179">
        <v>4</v>
      </c>
      <c r="D56" s="178"/>
      <c r="E56" s="180">
        <f t="shared" si="0"/>
        <v>-4</v>
      </c>
      <c r="F56" s="181">
        <f t="shared" si="1"/>
        <v>-100</v>
      </c>
      <c r="G56" s="182">
        <f t="shared" si="3"/>
        <v>0</v>
      </c>
    </row>
    <row r="57" spans="1:7">
      <c r="A57" s="185" t="s">
        <v>74</v>
      </c>
      <c r="B57" s="178">
        <v>963</v>
      </c>
      <c r="C57" s="179">
        <v>973</v>
      </c>
      <c r="D57" s="178">
        <v>929</v>
      </c>
      <c r="E57" s="180">
        <f t="shared" si="0"/>
        <v>-34</v>
      </c>
      <c r="F57" s="181">
        <f t="shared" si="1"/>
        <v>-3.53063343717549</v>
      </c>
      <c r="G57" s="182">
        <f t="shared" si="3"/>
        <v>95.4779033915725</v>
      </c>
    </row>
    <row r="58" ht="15" spans="1:7">
      <c r="A58" s="187" t="s">
        <v>75</v>
      </c>
      <c r="B58" s="178">
        <v>48</v>
      </c>
      <c r="C58" s="179">
        <v>48</v>
      </c>
      <c r="D58" s="178">
        <v>145</v>
      </c>
      <c r="E58" s="180">
        <f t="shared" si="0"/>
        <v>97</v>
      </c>
      <c r="F58" s="181">
        <f t="shared" si="1"/>
        <v>202.083333333333</v>
      </c>
      <c r="G58" s="182">
        <f t="shared" si="3"/>
        <v>302.083333333333</v>
      </c>
    </row>
    <row r="59" ht="15" spans="1:7">
      <c r="A59" s="187" t="s">
        <v>76</v>
      </c>
      <c r="B59" s="178">
        <f>3445+296</f>
        <v>3741</v>
      </c>
      <c r="C59" s="179">
        <v>3778</v>
      </c>
      <c r="D59" s="178">
        <f>2089+201</f>
        <v>2290</v>
      </c>
      <c r="E59" s="180">
        <f t="shared" si="0"/>
        <v>-1451</v>
      </c>
      <c r="F59" s="181">
        <f t="shared" si="1"/>
        <v>-38.7864207431168</v>
      </c>
      <c r="G59" s="182">
        <f t="shared" si="3"/>
        <v>60.6140815246162</v>
      </c>
    </row>
  </sheetData>
  <mergeCells count="7">
    <mergeCell ref="A2:G2"/>
    <mergeCell ref="A3:B3"/>
    <mergeCell ref="D3:F3"/>
    <mergeCell ref="D4:F4"/>
    <mergeCell ref="B4:B5"/>
    <mergeCell ref="C4:C5"/>
    <mergeCell ref="G4:G5"/>
  </mergeCells>
  <pageMargins left="0.751388888888889" right="0.751388888888889" top="1" bottom="1" header="0.5" footer="0.5"/>
  <pageSetup paperSize="9" firstPageNumber="13" orientation="landscape" useFirstPageNumber="1" horizontalDpi="600"/>
  <headerFooter>
    <oddFooter>&amp;C&amp;P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topLeftCell="A12" workbookViewId="0">
      <selection activeCell="G3" sqref="G3"/>
    </sheetView>
  </sheetViews>
  <sheetFormatPr defaultColWidth="9" defaultRowHeight="13.5" outlineLevelCol="6"/>
  <cols>
    <col min="1" max="1" width="49.125" customWidth="1"/>
    <col min="2" max="2" width="14.25" style="103" customWidth="1"/>
    <col min="3" max="3" width="11.625" style="103" customWidth="1"/>
    <col min="4" max="4" width="10.375" style="103" customWidth="1"/>
    <col min="5" max="5" width="9.375" customWidth="1"/>
    <col min="6" max="6" width="11.125" customWidth="1"/>
    <col min="7" max="7" width="12.5" style="73" customWidth="1"/>
  </cols>
  <sheetData>
    <row r="1" ht="18.75" spans="1:5">
      <c r="A1" s="68" t="s">
        <v>77</v>
      </c>
      <c r="B1" s="69"/>
      <c r="C1" s="70"/>
      <c r="D1" s="71"/>
      <c r="E1" s="72"/>
    </row>
    <row r="2" ht="24" spans="1:7">
      <c r="A2" s="74" t="s">
        <v>78</v>
      </c>
      <c r="B2" s="74"/>
      <c r="C2" s="74"/>
      <c r="D2" s="75"/>
      <c r="E2" s="74"/>
      <c r="F2" s="74"/>
      <c r="G2" s="76"/>
    </row>
    <row r="3" ht="14.25" spans="1:7">
      <c r="A3" s="77" t="s">
        <v>12</v>
      </c>
      <c r="B3" s="78"/>
      <c r="C3" s="79" t="s">
        <v>79</v>
      </c>
      <c r="D3" s="79"/>
      <c r="E3" s="80"/>
      <c r="G3" t="s">
        <v>14</v>
      </c>
    </row>
    <row r="4" spans="1:7">
      <c r="A4" s="81" t="s">
        <v>15</v>
      </c>
      <c r="B4" s="82" t="s">
        <v>80</v>
      </c>
      <c r="C4" s="82" t="s">
        <v>81</v>
      </c>
      <c r="D4" s="82" t="s">
        <v>82</v>
      </c>
      <c r="E4" s="81" t="s">
        <v>83</v>
      </c>
      <c r="F4" s="83" t="s">
        <v>84</v>
      </c>
      <c r="G4" s="84" t="s">
        <v>85</v>
      </c>
    </row>
    <row r="5" spans="1:7">
      <c r="A5" s="85"/>
      <c r="B5" s="86"/>
      <c r="C5" s="86"/>
      <c r="D5" s="86"/>
      <c r="E5" s="85"/>
      <c r="F5" s="87"/>
      <c r="G5" s="88"/>
    </row>
    <row r="6" ht="14.25" spans="1:7">
      <c r="A6" s="89" t="s">
        <v>86</v>
      </c>
      <c r="B6" s="90">
        <f>B7+B10+B11+B14+B20</f>
        <v>220121</v>
      </c>
      <c r="C6" s="90">
        <f t="shared" ref="B6:F6" si="0">C7+C10+C11+C14+C20</f>
        <v>238290</v>
      </c>
      <c r="D6" s="90">
        <f t="shared" si="0"/>
        <v>18169</v>
      </c>
      <c r="E6" s="91">
        <f>(D6/B6)*100</f>
        <v>8.25409661050059</v>
      </c>
      <c r="F6" s="90">
        <f t="shared" si="0"/>
        <v>238290</v>
      </c>
      <c r="G6" s="92">
        <f t="shared" ref="G6:G20" si="1">(C6/F6)*100</f>
        <v>100</v>
      </c>
    </row>
    <row r="7" ht="14.25" spans="1:7">
      <c r="A7" s="93" t="s">
        <v>87</v>
      </c>
      <c r="B7" s="94">
        <f t="shared" ref="B7:F7" si="2">B8+B9</f>
        <v>2107</v>
      </c>
      <c r="C7" s="94">
        <f t="shared" si="2"/>
        <v>6968</v>
      </c>
      <c r="D7" s="94">
        <f t="shared" si="2"/>
        <v>4861</v>
      </c>
      <c r="E7" s="95">
        <f t="shared" ref="E7:E38" si="3">(D7/B7)*100</f>
        <v>230.707166587565</v>
      </c>
      <c r="F7" s="94">
        <f t="shared" si="2"/>
        <v>6968</v>
      </c>
      <c r="G7" s="92">
        <f t="shared" si="1"/>
        <v>100</v>
      </c>
    </row>
    <row r="8" ht="14.25" spans="1:7">
      <c r="A8" s="152" t="s">
        <v>88</v>
      </c>
      <c r="B8" s="153">
        <v>139</v>
      </c>
      <c r="C8" s="153">
        <v>4642</v>
      </c>
      <c r="D8" s="153">
        <f>C8-B8</f>
        <v>4503</v>
      </c>
      <c r="E8" s="95">
        <f t="shared" si="3"/>
        <v>3239.56834532374</v>
      </c>
      <c r="F8" s="153">
        <v>4642</v>
      </c>
      <c r="G8" s="92">
        <f t="shared" si="1"/>
        <v>100</v>
      </c>
    </row>
    <row r="9" ht="14.25" spans="1:7">
      <c r="A9" s="98" t="s">
        <v>89</v>
      </c>
      <c r="B9" s="94">
        <v>1968</v>
      </c>
      <c r="C9" s="94">
        <v>2326</v>
      </c>
      <c r="D9" s="153">
        <f>C9-B9</f>
        <v>358</v>
      </c>
      <c r="E9" s="95">
        <f t="shared" si="3"/>
        <v>18.1910569105691</v>
      </c>
      <c r="F9" s="94">
        <v>2326</v>
      </c>
      <c r="G9" s="92">
        <f t="shared" si="1"/>
        <v>100</v>
      </c>
    </row>
    <row r="10" ht="14.25" spans="1:7">
      <c r="A10" s="93" t="s">
        <v>90</v>
      </c>
      <c r="B10" s="154">
        <v>24370</v>
      </c>
      <c r="C10" s="96">
        <v>22130</v>
      </c>
      <c r="D10" s="97">
        <f>C10-B10</f>
        <v>-2240</v>
      </c>
      <c r="E10" s="91">
        <f t="shared" si="3"/>
        <v>-9.19162905211325</v>
      </c>
      <c r="F10" s="96">
        <v>22130</v>
      </c>
      <c r="G10" s="92">
        <f t="shared" si="1"/>
        <v>100</v>
      </c>
    </row>
    <row r="11" ht="14.25" spans="1:7">
      <c r="A11" s="93" t="s">
        <v>91</v>
      </c>
      <c r="B11" s="90">
        <f>B12+B13</f>
        <v>169585</v>
      </c>
      <c r="C11" s="90">
        <f>C12+C13</f>
        <v>200912</v>
      </c>
      <c r="D11" s="90">
        <f>D12+D13</f>
        <v>31327</v>
      </c>
      <c r="E11" s="91">
        <f t="shared" si="3"/>
        <v>18.4727422826311</v>
      </c>
      <c r="F11" s="90">
        <f>F12+F13</f>
        <v>200912</v>
      </c>
      <c r="G11" s="92">
        <f t="shared" si="1"/>
        <v>100</v>
      </c>
    </row>
    <row r="12" ht="14.25" spans="1:7">
      <c r="A12" s="98" t="s">
        <v>92</v>
      </c>
      <c r="B12" s="155">
        <v>141957</v>
      </c>
      <c r="C12" s="155">
        <v>145482</v>
      </c>
      <c r="D12" s="94">
        <f>C12-B12</f>
        <v>3525</v>
      </c>
      <c r="E12" s="95">
        <f t="shared" si="3"/>
        <v>2.48314630486697</v>
      </c>
      <c r="F12" s="155">
        <v>145482</v>
      </c>
      <c r="G12" s="92">
        <f t="shared" si="1"/>
        <v>100</v>
      </c>
    </row>
    <row r="13" ht="14.25" spans="1:7">
      <c r="A13" s="98" t="s">
        <v>93</v>
      </c>
      <c r="B13" s="94">
        <v>27628</v>
      </c>
      <c r="C13" s="94">
        <v>55430</v>
      </c>
      <c r="D13" s="94">
        <f>C13-B13</f>
        <v>27802</v>
      </c>
      <c r="E13" s="95">
        <f t="shared" si="3"/>
        <v>100.629795859273</v>
      </c>
      <c r="F13" s="94">
        <v>55430</v>
      </c>
      <c r="G13" s="92">
        <f t="shared" si="1"/>
        <v>100</v>
      </c>
    </row>
    <row r="14" ht="14.25" spans="1:7">
      <c r="A14" s="93" t="s">
        <v>94</v>
      </c>
      <c r="B14" s="96">
        <f>SUM(B15:B19)</f>
        <v>9059</v>
      </c>
      <c r="C14" s="96">
        <f>SUM(C15:C19)</f>
        <v>4680</v>
      </c>
      <c r="D14" s="96">
        <f>SUM(D15:D19)</f>
        <v>-4379</v>
      </c>
      <c r="E14" s="91">
        <f t="shared" si="3"/>
        <v>-48.3386687272326</v>
      </c>
      <c r="F14" s="96">
        <f>SUM(F15:F19)</f>
        <v>4680</v>
      </c>
      <c r="G14" s="92">
        <f t="shared" si="1"/>
        <v>100</v>
      </c>
    </row>
    <row r="15" ht="14.25" spans="1:7">
      <c r="A15" s="98" t="s">
        <v>95</v>
      </c>
      <c r="B15" s="94">
        <v>7359</v>
      </c>
      <c r="C15" s="94"/>
      <c r="D15" s="94">
        <f t="shared" ref="D15:D20" si="4">C15-B15</f>
        <v>-7359</v>
      </c>
      <c r="E15" s="95">
        <f t="shared" si="3"/>
        <v>-100</v>
      </c>
      <c r="F15" s="94"/>
      <c r="G15" s="92" t="e">
        <f t="shared" si="1"/>
        <v>#DIV/0!</v>
      </c>
    </row>
    <row r="16" ht="14.25" spans="1:7">
      <c r="A16" s="98" t="s">
        <v>96</v>
      </c>
      <c r="B16" s="94"/>
      <c r="C16" s="94"/>
      <c r="D16" s="94">
        <f t="shared" si="4"/>
        <v>0</v>
      </c>
      <c r="E16" s="95" t="e">
        <f t="shared" si="3"/>
        <v>#DIV/0!</v>
      </c>
      <c r="F16" s="94"/>
      <c r="G16" s="92" t="e">
        <f t="shared" si="1"/>
        <v>#DIV/0!</v>
      </c>
    </row>
    <row r="17" ht="14.25" spans="1:7">
      <c r="A17" s="98" t="s">
        <v>97</v>
      </c>
      <c r="B17" s="94"/>
      <c r="C17" s="94"/>
      <c r="D17" s="94">
        <f t="shared" si="4"/>
        <v>0</v>
      </c>
      <c r="E17" s="95" t="e">
        <f t="shared" si="3"/>
        <v>#DIV/0!</v>
      </c>
      <c r="F17" s="94"/>
      <c r="G17" s="92" t="e">
        <f t="shared" si="1"/>
        <v>#DIV/0!</v>
      </c>
    </row>
    <row r="18" ht="14.25" spans="1:7">
      <c r="A18" s="98" t="s">
        <v>98</v>
      </c>
      <c r="B18" s="94">
        <v>1700</v>
      </c>
      <c r="C18" s="94">
        <v>600</v>
      </c>
      <c r="D18" s="94">
        <f t="shared" si="4"/>
        <v>-1100</v>
      </c>
      <c r="E18" s="95">
        <f t="shared" si="3"/>
        <v>-64.7058823529412</v>
      </c>
      <c r="F18" s="94">
        <v>600</v>
      </c>
      <c r="G18" s="92">
        <f t="shared" si="1"/>
        <v>100</v>
      </c>
    </row>
    <row r="19" ht="14.25" spans="1:7">
      <c r="A19" s="98" t="s">
        <v>99</v>
      </c>
      <c r="B19" s="94">
        <v>0</v>
      </c>
      <c r="C19" s="94">
        <v>4080</v>
      </c>
      <c r="D19" s="94">
        <f t="shared" si="4"/>
        <v>4080</v>
      </c>
      <c r="E19" s="95" t="e">
        <f t="shared" ref="E19:E53" si="5">(D19/B19)*100</f>
        <v>#DIV/0!</v>
      </c>
      <c r="F19" s="94">
        <v>4080</v>
      </c>
      <c r="G19" s="92">
        <f t="shared" si="1"/>
        <v>100</v>
      </c>
    </row>
    <row r="20" ht="14.25" spans="1:7">
      <c r="A20" s="93" t="s">
        <v>100</v>
      </c>
      <c r="B20" s="154">
        <v>15000</v>
      </c>
      <c r="C20" s="96">
        <v>3600</v>
      </c>
      <c r="D20" s="96">
        <f t="shared" si="4"/>
        <v>-11400</v>
      </c>
      <c r="E20" s="91">
        <f t="shared" si="5"/>
        <v>-76</v>
      </c>
      <c r="F20" s="96">
        <v>3600</v>
      </c>
      <c r="G20" s="92">
        <f t="shared" si="1"/>
        <v>100</v>
      </c>
    </row>
    <row r="21" ht="14.25" spans="1:7">
      <c r="A21" s="89" t="s">
        <v>101</v>
      </c>
      <c r="B21" s="90">
        <f>B22+B23+B49+B50+B51+B52</f>
        <v>217795</v>
      </c>
      <c r="C21" s="90">
        <f>C22+C23+C49+C50+C51+C52</f>
        <v>233710</v>
      </c>
      <c r="D21" s="90">
        <f>D22+D23+D49+D50+D51</f>
        <v>15895</v>
      </c>
      <c r="E21" s="91">
        <f t="shared" si="5"/>
        <v>7.2981473403889</v>
      </c>
      <c r="F21" s="90">
        <f>F22+F23+F49+F50+F51+F52</f>
        <v>233288</v>
      </c>
      <c r="G21" s="92"/>
    </row>
    <row r="22" ht="14.25" spans="1:7">
      <c r="A22" s="99" t="s">
        <v>102</v>
      </c>
      <c r="B22" s="94">
        <v>1103</v>
      </c>
      <c r="C22" s="94">
        <v>631</v>
      </c>
      <c r="D22" s="94">
        <f>C22-B22</f>
        <v>-472</v>
      </c>
      <c r="E22" s="95">
        <f t="shared" si="5"/>
        <v>-42.792384406165</v>
      </c>
      <c r="F22" s="94">
        <v>631</v>
      </c>
      <c r="G22" s="92">
        <f t="shared" ref="G21:G53" si="6">(C22/F22)*100</f>
        <v>100</v>
      </c>
    </row>
    <row r="23" ht="14.25" spans="1:7">
      <c r="A23" s="99" t="s">
        <v>103</v>
      </c>
      <c r="B23" s="100">
        <f>SUM(B24:B48)</f>
        <v>210120</v>
      </c>
      <c r="C23" s="100">
        <f t="shared" ref="B23:F23" si="7">SUM(C24:C48)</f>
        <v>227124</v>
      </c>
      <c r="D23" s="100">
        <f t="shared" si="7"/>
        <v>17004</v>
      </c>
      <c r="E23" s="95">
        <f t="shared" si="5"/>
        <v>8.09251856082239</v>
      </c>
      <c r="F23" s="100">
        <f t="shared" si="7"/>
        <v>231704</v>
      </c>
      <c r="G23" s="92">
        <f t="shared" si="6"/>
        <v>98.023340123606</v>
      </c>
    </row>
    <row r="24" ht="14.25" spans="1:7">
      <c r="A24" s="101" t="s">
        <v>104</v>
      </c>
      <c r="B24" s="100">
        <v>42580</v>
      </c>
      <c r="C24" s="100">
        <v>35599</v>
      </c>
      <c r="D24" s="94">
        <f>C24-B24</f>
        <v>-6981</v>
      </c>
      <c r="E24" s="95">
        <f t="shared" si="5"/>
        <v>-16.3950211366839</v>
      </c>
      <c r="F24" s="100">
        <v>35629</v>
      </c>
      <c r="G24" s="92">
        <f t="shared" si="6"/>
        <v>99.9157989278397</v>
      </c>
    </row>
    <row r="25" ht="14.25" spans="1:7">
      <c r="A25" s="101" t="s">
        <v>105</v>
      </c>
      <c r="B25" s="100"/>
      <c r="C25" s="100"/>
      <c r="D25" s="94">
        <f t="shared" ref="D25:D52" si="8">C25-B25</f>
        <v>0</v>
      </c>
      <c r="E25" s="95" t="e">
        <f t="shared" si="5"/>
        <v>#DIV/0!</v>
      </c>
      <c r="F25" s="100"/>
      <c r="G25" s="92" t="e">
        <f t="shared" si="6"/>
        <v>#DIV/0!</v>
      </c>
    </row>
    <row r="26" ht="14.25" spans="1:7">
      <c r="A26" s="101" t="s">
        <v>106</v>
      </c>
      <c r="B26" s="100"/>
      <c r="C26" s="100"/>
      <c r="D26" s="94">
        <f t="shared" si="8"/>
        <v>0</v>
      </c>
      <c r="E26" s="95" t="e">
        <f t="shared" si="5"/>
        <v>#DIV/0!</v>
      </c>
      <c r="F26" s="100"/>
      <c r="G26" s="92" t="e">
        <f t="shared" si="6"/>
        <v>#DIV/0!</v>
      </c>
    </row>
    <row r="27" ht="14.25" spans="1:7">
      <c r="A27" s="101" t="s">
        <v>107</v>
      </c>
      <c r="B27" s="100">
        <v>11753</v>
      </c>
      <c r="C27" s="100">
        <v>9233</v>
      </c>
      <c r="D27" s="94">
        <f t="shared" si="8"/>
        <v>-2520</v>
      </c>
      <c r="E27" s="95">
        <f t="shared" si="5"/>
        <v>-21.4413341274568</v>
      </c>
      <c r="F27" s="100">
        <v>9445</v>
      </c>
      <c r="G27" s="92">
        <f t="shared" si="6"/>
        <v>97.7554261514029</v>
      </c>
    </row>
    <row r="28" ht="14.25" spans="1:7">
      <c r="A28" s="101" t="s">
        <v>108</v>
      </c>
      <c r="B28" s="100">
        <v>34511</v>
      </c>
      <c r="C28" s="100">
        <v>28144</v>
      </c>
      <c r="D28" s="94">
        <f t="shared" si="8"/>
        <v>-6367</v>
      </c>
      <c r="E28" s="95">
        <f t="shared" si="5"/>
        <v>-18.4491901132972</v>
      </c>
      <c r="F28" s="100">
        <v>28144</v>
      </c>
      <c r="G28" s="92">
        <f t="shared" si="6"/>
        <v>100</v>
      </c>
    </row>
    <row r="29" ht="14.25" spans="1:7">
      <c r="A29" s="101" t="s">
        <v>109</v>
      </c>
      <c r="B29" s="100">
        <v>258</v>
      </c>
      <c r="C29" s="100">
        <v>171</v>
      </c>
      <c r="D29" s="94">
        <f t="shared" si="8"/>
        <v>-87</v>
      </c>
      <c r="E29" s="95">
        <f t="shared" si="5"/>
        <v>-33.7209302325581</v>
      </c>
      <c r="F29" s="100">
        <v>171</v>
      </c>
      <c r="G29" s="92">
        <f t="shared" si="6"/>
        <v>100</v>
      </c>
    </row>
    <row r="30" ht="14.25" spans="1:7">
      <c r="A30" s="101" t="s">
        <v>110</v>
      </c>
      <c r="B30" s="100">
        <v>1098</v>
      </c>
      <c r="C30" s="100">
        <v>2590</v>
      </c>
      <c r="D30" s="94">
        <f t="shared" si="8"/>
        <v>1492</v>
      </c>
      <c r="E30" s="95">
        <f t="shared" si="5"/>
        <v>135.883424408015</v>
      </c>
      <c r="F30" s="100">
        <v>3649</v>
      </c>
      <c r="G30" s="92">
        <f t="shared" si="6"/>
        <v>70.9783502329405</v>
      </c>
    </row>
    <row r="31" ht="14.25" spans="1:7">
      <c r="A31" s="101" t="s">
        <v>111</v>
      </c>
      <c r="B31" s="100">
        <v>19677</v>
      </c>
      <c r="C31" s="100">
        <v>25798</v>
      </c>
      <c r="D31" s="94">
        <f t="shared" si="8"/>
        <v>6121</v>
      </c>
      <c r="E31" s="95">
        <f t="shared" si="5"/>
        <v>31.10738425573</v>
      </c>
      <c r="F31" s="100">
        <v>25811</v>
      </c>
      <c r="G31" s="92">
        <f t="shared" si="6"/>
        <v>99.9496338770292</v>
      </c>
    </row>
    <row r="32" ht="14.25" spans="1:7">
      <c r="A32" s="101" t="s">
        <v>112</v>
      </c>
      <c r="B32" s="100">
        <v>19607</v>
      </c>
      <c r="C32" s="100">
        <v>25764</v>
      </c>
      <c r="D32" s="94">
        <f t="shared" si="8"/>
        <v>6157</v>
      </c>
      <c r="E32" s="95">
        <f t="shared" si="5"/>
        <v>31.4020502881624</v>
      </c>
      <c r="F32" s="100">
        <v>27119</v>
      </c>
      <c r="G32" s="92">
        <f t="shared" si="6"/>
        <v>95.0035030790221</v>
      </c>
    </row>
    <row r="33" ht="14.25" spans="1:7">
      <c r="A33" s="101" t="s">
        <v>113</v>
      </c>
      <c r="B33" s="100">
        <v>6973</v>
      </c>
      <c r="C33" s="100">
        <v>3369</v>
      </c>
      <c r="D33" s="94">
        <f t="shared" si="8"/>
        <v>-3604</v>
      </c>
      <c r="E33" s="95">
        <f t="shared" si="5"/>
        <v>-51.6850709880969</v>
      </c>
      <c r="F33" s="100">
        <v>3452</v>
      </c>
      <c r="G33" s="92">
        <f t="shared" si="6"/>
        <v>97.5955967555041</v>
      </c>
    </row>
    <row r="34" ht="14.25" spans="1:7">
      <c r="A34" s="101" t="s">
        <v>114</v>
      </c>
      <c r="B34" s="100">
        <v>22151</v>
      </c>
      <c r="C34" s="100">
        <v>19952</v>
      </c>
      <c r="D34" s="94">
        <f t="shared" si="8"/>
        <v>-2199</v>
      </c>
      <c r="E34" s="95">
        <f t="shared" si="5"/>
        <v>-9.92731705114893</v>
      </c>
      <c r="F34" s="100">
        <v>19952</v>
      </c>
      <c r="G34" s="92">
        <f t="shared" si="6"/>
        <v>100</v>
      </c>
    </row>
    <row r="35" ht="14.25" spans="1:7">
      <c r="A35" s="101" t="s">
        <v>115</v>
      </c>
      <c r="B35" s="100">
        <v>42397</v>
      </c>
      <c r="C35" s="100">
        <v>49197</v>
      </c>
      <c r="D35" s="94">
        <f t="shared" si="8"/>
        <v>6800</v>
      </c>
      <c r="E35" s="95">
        <f t="shared" si="5"/>
        <v>16.0388706748119</v>
      </c>
      <c r="F35" s="100">
        <v>50645</v>
      </c>
      <c r="G35" s="92">
        <f t="shared" si="6"/>
        <v>97.1408826142758</v>
      </c>
    </row>
    <row r="36" ht="14.25" spans="1:7">
      <c r="A36" s="101" t="s">
        <v>116</v>
      </c>
      <c r="B36" s="100">
        <v>3507</v>
      </c>
      <c r="C36" s="100">
        <v>14882</v>
      </c>
      <c r="D36" s="94">
        <f t="shared" si="8"/>
        <v>11375</v>
      </c>
      <c r="E36" s="95">
        <f t="shared" si="5"/>
        <v>324.35129740519</v>
      </c>
      <c r="F36" s="100">
        <v>14950</v>
      </c>
      <c r="G36" s="92">
        <f t="shared" si="6"/>
        <v>99.5451505016722</v>
      </c>
    </row>
    <row r="37" ht="14.25" spans="1:7">
      <c r="A37" s="101" t="s">
        <v>117</v>
      </c>
      <c r="B37" s="100">
        <v>160</v>
      </c>
      <c r="C37" s="100">
        <v>1867</v>
      </c>
      <c r="D37" s="94">
        <f t="shared" si="8"/>
        <v>1707</v>
      </c>
      <c r="E37" s="95">
        <f t="shared" si="5"/>
        <v>1066.875</v>
      </c>
      <c r="F37" s="100">
        <v>1867</v>
      </c>
      <c r="G37" s="92">
        <f t="shared" si="6"/>
        <v>100</v>
      </c>
    </row>
    <row r="38" ht="14.25" spans="1:7">
      <c r="A38" s="101" t="s">
        <v>118</v>
      </c>
      <c r="B38" s="100">
        <v>96</v>
      </c>
      <c r="C38" s="100">
        <v>98</v>
      </c>
      <c r="D38" s="94">
        <f t="shared" si="8"/>
        <v>2</v>
      </c>
      <c r="E38" s="95">
        <f t="shared" si="5"/>
        <v>2.08333333333333</v>
      </c>
      <c r="F38" s="100">
        <v>98</v>
      </c>
      <c r="G38" s="92">
        <f t="shared" si="6"/>
        <v>100</v>
      </c>
    </row>
    <row r="39" ht="14.25" spans="1:7">
      <c r="A39" s="101" t="s">
        <v>119</v>
      </c>
      <c r="B39" s="100">
        <v>30</v>
      </c>
      <c r="C39" s="100">
        <v>49</v>
      </c>
      <c r="D39" s="94">
        <f t="shared" si="8"/>
        <v>19</v>
      </c>
      <c r="E39" s="95">
        <f t="shared" si="5"/>
        <v>63.3333333333333</v>
      </c>
      <c r="F39" s="100">
        <v>99</v>
      </c>
      <c r="G39" s="92">
        <f t="shared" si="6"/>
        <v>49.4949494949495</v>
      </c>
    </row>
    <row r="40" ht="14.25" spans="1:7">
      <c r="A40" s="101" t="s">
        <v>120</v>
      </c>
      <c r="B40" s="100"/>
      <c r="C40" s="100"/>
      <c r="D40" s="94">
        <f t="shared" si="8"/>
        <v>0</v>
      </c>
      <c r="E40" s="95" t="e">
        <f t="shared" si="5"/>
        <v>#DIV/0!</v>
      </c>
      <c r="F40" s="100"/>
      <c r="G40" s="92" t="e">
        <f t="shared" si="6"/>
        <v>#DIV/0!</v>
      </c>
    </row>
    <row r="41" ht="14.25" spans="1:7">
      <c r="A41" s="101" t="s">
        <v>121</v>
      </c>
      <c r="B41" s="100">
        <v>158</v>
      </c>
      <c r="C41" s="100">
        <v>1579</v>
      </c>
      <c r="D41" s="94">
        <f t="shared" si="8"/>
        <v>1421</v>
      </c>
      <c r="E41" s="95">
        <f t="shared" si="5"/>
        <v>899.367088607595</v>
      </c>
      <c r="F41" s="100">
        <v>1579</v>
      </c>
      <c r="G41" s="92">
        <f t="shared" si="6"/>
        <v>100</v>
      </c>
    </row>
    <row r="42" ht="14.25" spans="1:7">
      <c r="A42" s="101" t="s">
        <v>122</v>
      </c>
      <c r="B42" s="100">
        <v>1108</v>
      </c>
      <c r="C42" s="100">
        <v>4380</v>
      </c>
      <c r="D42" s="94">
        <f t="shared" si="8"/>
        <v>3272</v>
      </c>
      <c r="E42" s="95">
        <f t="shared" si="5"/>
        <v>295.306859205776</v>
      </c>
      <c r="F42" s="100">
        <v>4395</v>
      </c>
      <c r="G42" s="92">
        <f t="shared" si="6"/>
        <v>99.6587030716723</v>
      </c>
    </row>
    <row r="43" ht="14.25" spans="1:7">
      <c r="A43" s="101" t="s">
        <v>123</v>
      </c>
      <c r="B43" s="100"/>
      <c r="C43" s="100">
        <v>400</v>
      </c>
      <c r="D43" s="94">
        <f t="shared" si="8"/>
        <v>400</v>
      </c>
      <c r="E43" s="95" t="e">
        <f t="shared" si="5"/>
        <v>#DIV/0!</v>
      </c>
      <c r="F43" s="100">
        <v>477</v>
      </c>
      <c r="G43" s="92">
        <f t="shared" si="6"/>
        <v>83.8574423480084</v>
      </c>
    </row>
    <row r="44" ht="14.25" spans="1:7">
      <c r="A44" s="101" t="s">
        <v>124</v>
      </c>
      <c r="B44" s="100">
        <v>1559</v>
      </c>
      <c r="C44" s="100">
        <v>1256</v>
      </c>
      <c r="D44" s="94">
        <f t="shared" si="8"/>
        <v>-303</v>
      </c>
      <c r="E44" s="95">
        <f t="shared" si="5"/>
        <v>-19.4355355997434</v>
      </c>
      <c r="F44" s="100">
        <v>1426</v>
      </c>
      <c r="G44" s="92">
        <f t="shared" si="6"/>
        <v>88.0785413744741</v>
      </c>
    </row>
    <row r="45" ht="14.25" spans="1:7">
      <c r="A45" s="101" t="s">
        <v>125</v>
      </c>
      <c r="B45" s="100"/>
      <c r="C45" s="100"/>
      <c r="D45" s="94">
        <f t="shared" si="8"/>
        <v>0</v>
      </c>
      <c r="E45" s="95" t="e">
        <f t="shared" si="5"/>
        <v>#DIV/0!</v>
      </c>
      <c r="F45" s="100"/>
      <c r="G45" s="92" t="e">
        <f t="shared" si="6"/>
        <v>#DIV/0!</v>
      </c>
    </row>
    <row r="46" ht="14.25" spans="1:7">
      <c r="A46" s="101" t="s">
        <v>126</v>
      </c>
      <c r="B46" s="100">
        <v>2487</v>
      </c>
      <c r="C46" s="100">
        <v>2745</v>
      </c>
      <c r="D46" s="94">
        <f t="shared" si="8"/>
        <v>258</v>
      </c>
      <c r="E46" s="95">
        <f t="shared" si="5"/>
        <v>10.3739445114596</v>
      </c>
      <c r="F46" s="100">
        <v>2745</v>
      </c>
      <c r="G46" s="92">
        <f t="shared" si="6"/>
        <v>100</v>
      </c>
    </row>
    <row r="47" ht="14.25" spans="1:7">
      <c r="A47" s="101" t="s">
        <v>127</v>
      </c>
      <c r="B47" s="100">
        <v>10</v>
      </c>
      <c r="C47" s="100">
        <v>1</v>
      </c>
      <c r="D47" s="94">
        <f t="shared" si="8"/>
        <v>-9</v>
      </c>
      <c r="E47" s="95">
        <f t="shared" si="5"/>
        <v>-90</v>
      </c>
      <c r="F47" s="100">
        <v>1</v>
      </c>
      <c r="G47" s="92">
        <f t="shared" si="6"/>
        <v>100</v>
      </c>
    </row>
    <row r="48" ht="14.25" spans="1:7">
      <c r="A48" s="101" t="s">
        <v>128</v>
      </c>
      <c r="B48" s="100"/>
      <c r="C48" s="100">
        <v>50</v>
      </c>
      <c r="D48" s="94">
        <f t="shared" si="8"/>
        <v>50</v>
      </c>
      <c r="E48" s="95" t="e">
        <f t="shared" si="5"/>
        <v>#DIV/0!</v>
      </c>
      <c r="F48" s="100">
        <v>50</v>
      </c>
      <c r="G48" s="92">
        <f t="shared" si="6"/>
        <v>100</v>
      </c>
    </row>
    <row r="49" ht="14.25" spans="1:7">
      <c r="A49" s="99" t="s">
        <v>129</v>
      </c>
      <c r="B49" s="100">
        <v>1950</v>
      </c>
      <c r="C49" s="100">
        <v>953</v>
      </c>
      <c r="D49" s="94">
        <f t="shared" si="8"/>
        <v>-997</v>
      </c>
      <c r="E49" s="95">
        <f t="shared" si="5"/>
        <v>-51.1282051282051</v>
      </c>
      <c r="F49" s="100">
        <v>953</v>
      </c>
      <c r="G49" s="92">
        <f t="shared" si="6"/>
        <v>100</v>
      </c>
    </row>
    <row r="50" ht="14.25" spans="1:7">
      <c r="A50" s="99" t="s">
        <v>130</v>
      </c>
      <c r="B50" s="100">
        <v>4642</v>
      </c>
      <c r="C50" s="100">
        <v>5002</v>
      </c>
      <c r="D50" s="94">
        <f t="shared" si="8"/>
        <v>360</v>
      </c>
      <c r="E50" s="95">
        <f t="shared" si="5"/>
        <v>7.75527789745799</v>
      </c>
      <c r="F50" s="100"/>
      <c r="G50" s="92" t="e">
        <f t="shared" si="6"/>
        <v>#DIV/0!</v>
      </c>
    </row>
    <row r="51" ht="14.25" spans="1:7">
      <c r="A51" s="99" t="s">
        <v>131</v>
      </c>
      <c r="B51" s="100"/>
      <c r="C51" s="100"/>
      <c r="D51" s="94">
        <f t="shared" si="8"/>
        <v>0</v>
      </c>
      <c r="E51" s="95" t="e">
        <f t="shared" si="5"/>
        <v>#DIV/0!</v>
      </c>
      <c r="F51" s="100"/>
      <c r="G51" s="92" t="e">
        <f t="shared" si="6"/>
        <v>#DIV/0!</v>
      </c>
    </row>
    <row r="52" ht="14.25" spans="1:7">
      <c r="A52" s="99" t="s">
        <v>132</v>
      </c>
      <c r="B52" s="100">
        <v>-20</v>
      </c>
      <c r="C52" s="100"/>
      <c r="D52" s="94">
        <f t="shared" si="8"/>
        <v>20</v>
      </c>
      <c r="E52" s="95">
        <f t="shared" si="5"/>
        <v>-100</v>
      </c>
      <c r="F52" s="100"/>
      <c r="G52" s="92" t="e">
        <f t="shared" si="6"/>
        <v>#DIV/0!</v>
      </c>
    </row>
    <row r="53" ht="14.25" spans="1:7">
      <c r="A53" s="89" t="s">
        <v>133</v>
      </c>
      <c r="B53" s="96">
        <f>B6-B21</f>
        <v>2326</v>
      </c>
      <c r="C53" s="96">
        <f>C6-C21</f>
        <v>4580</v>
      </c>
      <c r="D53" s="96">
        <f>D6-D21</f>
        <v>2274</v>
      </c>
      <c r="E53" s="91">
        <f t="shared" si="5"/>
        <v>97.7644024075666</v>
      </c>
      <c r="F53" s="102"/>
      <c r="G53" s="92" t="e">
        <f t="shared" si="6"/>
        <v>#DIV/0!</v>
      </c>
    </row>
  </sheetData>
  <mergeCells count="9">
    <mergeCell ref="A2:G2"/>
    <mergeCell ref="C3:E3"/>
    <mergeCell ref="A4:A5"/>
    <mergeCell ref="B4:B5"/>
    <mergeCell ref="C4:C5"/>
    <mergeCell ref="D4:D5"/>
    <mergeCell ref="E4:E5"/>
    <mergeCell ref="F4:F5"/>
    <mergeCell ref="G4:G5"/>
  </mergeCells>
  <pageMargins left="0.751388888888889" right="0.751388888888889" top="1" bottom="0.511805555555556" header="0.5" footer="0.314583333333333"/>
  <pageSetup paperSize="9" firstPageNumber="16" orientation="landscape" useFirstPageNumber="1" horizontalDpi="600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1"/>
  <sheetViews>
    <sheetView topLeftCell="A18" workbookViewId="0">
      <selection activeCell="A1" sqref="A1:B1"/>
    </sheetView>
  </sheetViews>
  <sheetFormatPr defaultColWidth="9" defaultRowHeight="13.5" outlineLevelCol="5"/>
  <cols>
    <col min="1" max="1" width="5" customWidth="1"/>
    <col min="2" max="2" width="60.75" customWidth="1"/>
    <col min="3" max="3" width="15.625" style="103" customWidth="1"/>
  </cols>
  <sheetData>
    <row r="1" ht="18.75" spans="1:3">
      <c r="A1" s="104" t="s">
        <v>134</v>
      </c>
      <c r="B1" s="104"/>
      <c r="C1" s="105"/>
    </row>
    <row r="2" ht="22.5" spans="1:3">
      <c r="A2" s="106" t="s">
        <v>135</v>
      </c>
      <c r="B2" s="106"/>
      <c r="C2" s="107"/>
    </row>
    <row r="3" ht="15" spans="1:3">
      <c r="A3" s="108"/>
      <c r="B3" s="109" t="s">
        <v>136</v>
      </c>
      <c r="C3" s="110" t="s">
        <v>137</v>
      </c>
    </row>
    <row r="4" ht="15" spans="1:3">
      <c r="A4" s="111"/>
      <c r="B4" s="112" t="s">
        <v>138</v>
      </c>
      <c r="C4" s="113" t="s">
        <v>139</v>
      </c>
    </row>
    <row r="5" ht="15" spans="1:6">
      <c r="A5" s="114"/>
      <c r="B5" s="115" t="s">
        <v>140</v>
      </c>
      <c r="C5" s="116">
        <f>C6+C7+C76+C77+C78+C79</f>
        <v>238290</v>
      </c>
      <c r="F5" s="117"/>
    </row>
    <row r="6" ht="15" spans="1:6">
      <c r="A6" s="118"/>
      <c r="B6" s="115" t="s">
        <v>141</v>
      </c>
      <c r="C6" s="116">
        <v>22130</v>
      </c>
      <c r="F6" s="117"/>
    </row>
    <row r="7" ht="15" spans="1:6">
      <c r="A7" s="118"/>
      <c r="B7" s="115" t="s">
        <v>142</v>
      </c>
      <c r="C7" s="116">
        <f>C8+C13+C54</f>
        <v>200912</v>
      </c>
      <c r="F7" s="117"/>
    </row>
    <row r="8" ht="15" spans="1:6">
      <c r="A8" s="118"/>
      <c r="B8" s="119" t="s">
        <v>143</v>
      </c>
      <c r="C8" s="120">
        <f>SUM(C9:C12)</f>
        <v>2899</v>
      </c>
      <c r="F8" s="117"/>
    </row>
    <row r="9" ht="15" spans="1:6">
      <c r="A9" s="118"/>
      <c r="B9" s="121" t="s">
        <v>144</v>
      </c>
      <c r="C9" s="122">
        <v>875</v>
      </c>
      <c r="F9" s="117"/>
    </row>
    <row r="10" ht="15" spans="1:6">
      <c r="A10" s="118"/>
      <c r="B10" s="121" t="s">
        <v>145</v>
      </c>
      <c r="C10" s="122">
        <v>586</v>
      </c>
      <c r="F10" s="117"/>
    </row>
    <row r="11" ht="15" spans="1:6">
      <c r="A11" s="118"/>
      <c r="B11" s="121" t="s">
        <v>146</v>
      </c>
      <c r="C11" s="122">
        <v>138</v>
      </c>
      <c r="F11" s="117"/>
    </row>
    <row r="12" ht="15" spans="1:6">
      <c r="A12" s="118" t="s">
        <v>147</v>
      </c>
      <c r="B12" s="121" t="s">
        <v>148</v>
      </c>
      <c r="C12" s="122">
        <v>1300</v>
      </c>
      <c r="F12" s="117"/>
    </row>
    <row r="13" ht="15" spans="1:6">
      <c r="A13" s="118"/>
      <c r="B13" s="119" t="s">
        <v>149</v>
      </c>
      <c r="C13" s="120">
        <f>SUM(C14:C38,C40:C53)</f>
        <v>142583</v>
      </c>
      <c r="F13" s="117"/>
    </row>
    <row r="14" ht="15" spans="1:6">
      <c r="A14" s="118"/>
      <c r="B14" s="121" t="s">
        <v>150</v>
      </c>
      <c r="C14" s="122">
        <v>1280</v>
      </c>
      <c r="F14" s="117"/>
    </row>
    <row r="15" ht="15" spans="1:6">
      <c r="A15" s="118"/>
      <c r="B15" s="121" t="s">
        <v>151</v>
      </c>
      <c r="C15" s="122">
        <v>32858</v>
      </c>
      <c r="F15" s="117"/>
    </row>
    <row r="16" ht="15" spans="1:6">
      <c r="A16" s="118"/>
      <c r="B16" s="121" t="s">
        <v>152</v>
      </c>
      <c r="C16" s="122">
        <v>902</v>
      </c>
      <c r="F16" s="117"/>
    </row>
    <row r="17" ht="15" spans="1:6">
      <c r="A17" s="118" t="s">
        <v>153</v>
      </c>
      <c r="B17" s="121" t="s">
        <v>154</v>
      </c>
      <c r="C17" s="122">
        <v>9170</v>
      </c>
      <c r="F17" s="117"/>
    </row>
    <row r="18" ht="15" spans="1:6">
      <c r="A18" s="118"/>
      <c r="B18" s="121" t="s">
        <v>155</v>
      </c>
      <c r="C18" s="122">
        <v>14786</v>
      </c>
      <c r="F18" s="117"/>
    </row>
    <row r="19" ht="15" spans="1:6">
      <c r="A19" s="118"/>
      <c r="B19" s="121" t="s">
        <v>156</v>
      </c>
      <c r="C19" s="122">
        <v>9129</v>
      </c>
      <c r="F19" s="117"/>
    </row>
    <row r="20" ht="15" spans="1:6">
      <c r="A20" s="118"/>
      <c r="B20" s="121" t="s">
        <v>157</v>
      </c>
      <c r="C20" s="122">
        <v>4886</v>
      </c>
      <c r="F20" s="117"/>
    </row>
    <row r="21" ht="15" spans="1:6">
      <c r="A21" s="118"/>
      <c r="B21" s="121" t="s">
        <v>158</v>
      </c>
      <c r="C21" s="122"/>
      <c r="F21" s="117"/>
    </row>
    <row r="22" ht="15" spans="1:6">
      <c r="A22" s="118" t="s">
        <v>159</v>
      </c>
      <c r="B22" s="121" t="s">
        <v>160</v>
      </c>
      <c r="C22" s="122"/>
      <c r="F22" s="117"/>
    </row>
    <row r="23" ht="15" spans="1:6">
      <c r="A23" s="118"/>
      <c r="B23" s="121" t="s">
        <v>161</v>
      </c>
      <c r="C23" s="122"/>
      <c r="F23" s="117"/>
    </row>
    <row r="24" ht="15" spans="1:6">
      <c r="A24" s="118"/>
      <c r="B24" s="121" t="s">
        <v>162</v>
      </c>
      <c r="C24" s="122"/>
      <c r="F24" s="117"/>
    </row>
    <row r="25" ht="15" spans="1:6">
      <c r="A25" s="118"/>
      <c r="B25" s="121" t="s">
        <v>163</v>
      </c>
      <c r="C25" s="122"/>
      <c r="F25" s="117"/>
    </row>
    <row r="26" ht="15" spans="1:6">
      <c r="A26" s="118"/>
      <c r="B26" s="121" t="s">
        <v>164</v>
      </c>
      <c r="C26" s="122"/>
      <c r="F26" s="117"/>
    </row>
    <row r="27" ht="15" spans="1:6">
      <c r="A27" s="118" t="s">
        <v>165</v>
      </c>
      <c r="B27" s="121" t="s">
        <v>166</v>
      </c>
      <c r="C27" s="122">
        <v>5314</v>
      </c>
      <c r="F27" s="117"/>
    </row>
    <row r="28" ht="15" spans="1:6">
      <c r="A28" s="118"/>
      <c r="B28" s="121" t="s">
        <v>167</v>
      </c>
      <c r="C28" s="122">
        <v>9841</v>
      </c>
      <c r="F28" s="117"/>
    </row>
    <row r="29" ht="15" spans="1:6">
      <c r="A29" s="118"/>
      <c r="B29" s="121" t="s">
        <v>168</v>
      </c>
      <c r="C29" s="122">
        <v>1721</v>
      </c>
      <c r="F29" s="117"/>
    </row>
    <row r="30" ht="15" spans="1:6">
      <c r="A30" s="118"/>
      <c r="B30" s="121" t="s">
        <v>169</v>
      </c>
      <c r="C30" s="122">
        <v>185</v>
      </c>
      <c r="F30" s="117"/>
    </row>
    <row r="31" ht="15" spans="1:6">
      <c r="A31" s="118"/>
      <c r="B31" s="123" t="s">
        <v>170</v>
      </c>
      <c r="C31" s="124">
        <v>0</v>
      </c>
      <c r="F31" s="117"/>
    </row>
    <row r="32" ht="15" spans="1:6">
      <c r="A32" s="118"/>
      <c r="B32" s="123" t="s">
        <v>171</v>
      </c>
      <c r="C32" s="124">
        <v>0</v>
      </c>
      <c r="F32" s="117"/>
    </row>
    <row r="33" ht="15" spans="1:6">
      <c r="A33" s="118"/>
      <c r="B33" s="123" t="s">
        <v>172</v>
      </c>
      <c r="C33" s="124">
        <v>0</v>
      </c>
      <c r="F33" s="117"/>
    </row>
    <row r="34" ht="15" spans="1:6">
      <c r="A34" s="118"/>
      <c r="B34" s="123" t="s">
        <v>173</v>
      </c>
      <c r="C34" s="124">
        <v>2237</v>
      </c>
      <c r="F34" s="117"/>
    </row>
    <row r="35" ht="15" spans="1:6">
      <c r="A35" s="118"/>
      <c r="B35" s="123" t="s">
        <v>174</v>
      </c>
      <c r="C35" s="124">
        <v>7529</v>
      </c>
      <c r="F35" s="117"/>
    </row>
    <row r="36" ht="15" spans="1:6">
      <c r="A36" s="118"/>
      <c r="B36" s="123" t="s">
        <v>175</v>
      </c>
      <c r="C36" s="124">
        <v>0</v>
      </c>
      <c r="F36" s="117"/>
    </row>
    <row r="37" ht="15" spans="1:6">
      <c r="A37" s="118"/>
      <c r="B37" s="123" t="s">
        <v>176</v>
      </c>
      <c r="C37" s="124">
        <v>288</v>
      </c>
      <c r="F37" s="117"/>
    </row>
    <row r="38" ht="15" spans="1:6">
      <c r="A38" s="118"/>
      <c r="B38" s="123" t="s">
        <v>177</v>
      </c>
      <c r="C38" s="124">
        <v>12284</v>
      </c>
      <c r="F38" s="117"/>
    </row>
    <row r="39" ht="15" spans="1:6">
      <c r="A39" s="118"/>
      <c r="B39" s="123" t="s">
        <v>178</v>
      </c>
      <c r="C39" s="124">
        <v>5</v>
      </c>
      <c r="F39" s="117"/>
    </row>
    <row r="40" ht="15" spans="1:6">
      <c r="A40" s="118"/>
      <c r="B40" s="123" t="s">
        <v>179</v>
      </c>
      <c r="C40" s="124">
        <v>12070</v>
      </c>
      <c r="F40" s="117"/>
    </row>
    <row r="41" ht="15" spans="1:6">
      <c r="A41" s="118"/>
      <c r="B41" s="123" t="s">
        <v>180</v>
      </c>
      <c r="C41" s="124">
        <v>2870</v>
      </c>
      <c r="F41" s="117"/>
    </row>
    <row r="42" ht="15" spans="1:6">
      <c r="A42" s="118"/>
      <c r="B42" s="123" t="s">
        <v>181</v>
      </c>
      <c r="C42" s="124">
        <v>0</v>
      </c>
      <c r="F42" s="117"/>
    </row>
    <row r="43" ht="15" spans="1:6">
      <c r="A43" s="118"/>
      <c r="B43" s="123" t="s">
        <v>182</v>
      </c>
      <c r="C43" s="124">
        <v>8338</v>
      </c>
      <c r="F43" s="117"/>
    </row>
    <row r="44" ht="15" spans="1:6">
      <c r="A44" s="118"/>
      <c r="B44" s="123" t="s">
        <v>183</v>
      </c>
      <c r="C44" s="124">
        <v>5620</v>
      </c>
      <c r="F44" s="117"/>
    </row>
    <row r="45" ht="15" spans="1:6">
      <c r="A45" s="118"/>
      <c r="B45" s="123" t="s">
        <v>184</v>
      </c>
      <c r="C45" s="124">
        <v>0</v>
      </c>
      <c r="F45" s="117"/>
    </row>
    <row r="46" ht="15" spans="1:6">
      <c r="A46" s="118"/>
      <c r="B46" s="123" t="s">
        <v>185</v>
      </c>
      <c r="C46" s="124">
        <v>0</v>
      </c>
      <c r="F46" s="117"/>
    </row>
    <row r="47" ht="15" spans="1:6">
      <c r="A47" s="118"/>
      <c r="B47" s="123" t="s">
        <v>186</v>
      </c>
      <c r="C47" s="124">
        <v>0</v>
      </c>
      <c r="F47" s="117"/>
    </row>
    <row r="48" ht="15" spans="1:6">
      <c r="A48" s="118"/>
      <c r="B48" s="123" t="s">
        <v>187</v>
      </c>
      <c r="C48" s="124">
        <v>0</v>
      </c>
      <c r="F48" s="117"/>
    </row>
    <row r="49" ht="15" spans="1:6">
      <c r="A49" s="118"/>
      <c r="B49" s="123" t="s">
        <v>188</v>
      </c>
      <c r="C49" s="124">
        <v>733</v>
      </c>
      <c r="F49" s="117"/>
    </row>
    <row r="50" ht="15" spans="1:6">
      <c r="A50" s="118"/>
      <c r="B50" s="123" t="s">
        <v>189</v>
      </c>
      <c r="C50" s="124">
        <v>0</v>
      </c>
      <c r="F50" s="117"/>
    </row>
    <row r="51" ht="15" spans="1:6">
      <c r="A51" s="118"/>
      <c r="B51" s="123" t="s">
        <v>190</v>
      </c>
      <c r="C51" s="124">
        <v>542</v>
      </c>
      <c r="F51" s="117"/>
    </row>
    <row r="52" ht="15" spans="1:6">
      <c r="A52" s="118"/>
      <c r="B52" s="123" t="s">
        <v>191</v>
      </c>
      <c r="C52" s="124">
        <v>0</v>
      </c>
      <c r="F52" s="117"/>
    </row>
    <row r="53" ht="15" spans="1:6">
      <c r="A53" s="118"/>
      <c r="B53" s="121"/>
      <c r="C53" s="122"/>
      <c r="F53" s="117"/>
    </row>
    <row r="54" ht="15" spans="1:6">
      <c r="A54" s="118"/>
      <c r="B54" s="119" t="s">
        <v>192</v>
      </c>
      <c r="C54" s="120">
        <f>SUM(C55:C75)</f>
        <v>55430</v>
      </c>
      <c r="F54" s="117"/>
    </row>
    <row r="55" ht="15" spans="1:6">
      <c r="A55" s="118" t="s">
        <v>193</v>
      </c>
      <c r="B55" s="125" t="s">
        <v>194</v>
      </c>
      <c r="C55" s="122">
        <v>98</v>
      </c>
      <c r="F55" s="117"/>
    </row>
    <row r="56" ht="15" spans="1:6">
      <c r="A56" s="118"/>
      <c r="B56" s="125" t="s">
        <v>195</v>
      </c>
      <c r="C56" s="122"/>
      <c r="F56" s="117"/>
    </row>
    <row r="57" ht="15" spans="1:6">
      <c r="A57" s="118"/>
      <c r="B57" s="125" t="s">
        <v>196</v>
      </c>
      <c r="C57" s="122"/>
      <c r="F57" s="117"/>
    </row>
    <row r="58" ht="15" spans="1:6">
      <c r="A58" s="118"/>
      <c r="B58" s="125" t="s">
        <v>197</v>
      </c>
      <c r="C58" s="122">
        <v>1083</v>
      </c>
      <c r="F58" s="117"/>
    </row>
    <row r="59" ht="15" spans="1:6">
      <c r="A59" s="118"/>
      <c r="B59" s="125" t="s">
        <v>198</v>
      </c>
      <c r="C59" s="122">
        <v>500</v>
      </c>
      <c r="F59" s="117"/>
    </row>
    <row r="60" ht="15" spans="1:6">
      <c r="A60" s="118" t="s">
        <v>199</v>
      </c>
      <c r="B60" s="125" t="s">
        <v>200</v>
      </c>
      <c r="C60" s="122">
        <v>20</v>
      </c>
      <c r="F60" s="117"/>
    </row>
    <row r="61" ht="15" spans="1:6">
      <c r="A61" s="118"/>
      <c r="B61" s="125" t="s">
        <v>201</v>
      </c>
      <c r="C61" s="122">
        <v>1990</v>
      </c>
      <c r="F61" s="117"/>
    </row>
    <row r="62" ht="15" spans="1:6">
      <c r="A62" s="118"/>
      <c r="B62" s="125" t="s">
        <v>202</v>
      </c>
      <c r="C62" s="122">
        <v>265</v>
      </c>
      <c r="F62" s="117"/>
    </row>
    <row r="63" ht="15" spans="1:6">
      <c r="A63" s="118"/>
      <c r="B63" s="125" t="s">
        <v>203</v>
      </c>
      <c r="C63" s="122">
        <v>7479</v>
      </c>
      <c r="F63" s="117"/>
    </row>
    <row r="64" ht="15" spans="1:6">
      <c r="A64" s="118"/>
      <c r="B64" s="125" t="s">
        <v>204</v>
      </c>
      <c r="C64" s="122">
        <v>139</v>
      </c>
      <c r="F64" s="117"/>
    </row>
    <row r="65" ht="15" spans="1:6">
      <c r="A65" s="118"/>
      <c r="B65" s="125" t="s">
        <v>205</v>
      </c>
      <c r="C65" s="122">
        <v>12278</v>
      </c>
      <c r="F65" s="117"/>
    </row>
    <row r="66" ht="15" spans="1:6">
      <c r="A66" s="126"/>
      <c r="B66" s="125" t="s">
        <v>206</v>
      </c>
      <c r="C66" s="122">
        <v>20618</v>
      </c>
      <c r="F66" s="117"/>
    </row>
    <row r="67" ht="15" spans="1:6">
      <c r="A67" s="118"/>
      <c r="B67" s="125" t="s">
        <v>207</v>
      </c>
      <c r="C67" s="122">
        <v>7417</v>
      </c>
      <c r="F67" s="117"/>
    </row>
    <row r="68" ht="15" spans="1:6">
      <c r="A68" s="118"/>
      <c r="B68" s="125" t="s">
        <v>208</v>
      </c>
      <c r="C68" s="122">
        <v>1767</v>
      </c>
      <c r="F68" s="117"/>
    </row>
    <row r="69" ht="15" spans="1:6">
      <c r="A69" s="118"/>
      <c r="B69" s="125" t="s">
        <v>209</v>
      </c>
      <c r="C69" s="122">
        <v>53</v>
      </c>
      <c r="F69" s="117"/>
    </row>
    <row r="70" ht="15" spans="1:6">
      <c r="A70" s="118"/>
      <c r="B70" s="125" t="s">
        <v>210</v>
      </c>
      <c r="C70" s="122">
        <v>0</v>
      </c>
      <c r="F70" s="117"/>
    </row>
    <row r="71" ht="15" spans="1:6">
      <c r="A71" s="127" t="s">
        <v>147</v>
      </c>
      <c r="B71" s="125" t="s">
        <v>211</v>
      </c>
      <c r="C71" s="122">
        <v>803</v>
      </c>
      <c r="F71" s="117"/>
    </row>
    <row r="72" ht="15" spans="1:6">
      <c r="A72" s="127"/>
      <c r="B72" s="125" t="s">
        <v>212</v>
      </c>
      <c r="C72" s="122"/>
      <c r="F72" s="117"/>
    </row>
    <row r="73" ht="15" spans="1:6">
      <c r="A73" s="127"/>
      <c r="B73" s="125" t="s">
        <v>213</v>
      </c>
      <c r="C73" s="120"/>
      <c r="F73" s="117"/>
    </row>
    <row r="74" ht="15" spans="1:6">
      <c r="A74" s="127"/>
      <c r="B74" s="125" t="s">
        <v>214</v>
      </c>
      <c r="C74" s="122">
        <v>870</v>
      </c>
      <c r="F74" s="117"/>
    </row>
    <row r="75" ht="15" spans="1:6">
      <c r="A75" s="127" t="s">
        <v>153</v>
      </c>
      <c r="B75" s="128" t="s">
        <v>215</v>
      </c>
      <c r="C75" s="122">
        <v>50</v>
      </c>
      <c r="F75" s="117"/>
    </row>
    <row r="76" ht="15" spans="1:6">
      <c r="A76" s="127"/>
      <c r="B76" s="119" t="s">
        <v>216</v>
      </c>
      <c r="C76" s="120">
        <v>4680</v>
      </c>
      <c r="F76" s="117"/>
    </row>
    <row r="77" ht="15" spans="1:6">
      <c r="A77" s="127"/>
      <c r="B77" s="119" t="s">
        <v>217</v>
      </c>
      <c r="C77" s="120">
        <v>2326</v>
      </c>
      <c r="F77" s="117"/>
    </row>
    <row r="78" ht="15" spans="1:6">
      <c r="A78" s="127" t="s">
        <v>159</v>
      </c>
      <c r="B78" s="119" t="s">
        <v>218</v>
      </c>
      <c r="C78" s="120">
        <v>3600</v>
      </c>
      <c r="F78" s="117"/>
    </row>
    <row r="79" ht="15" spans="1:6">
      <c r="A79" s="127"/>
      <c r="B79" s="119" t="s">
        <v>219</v>
      </c>
      <c r="C79" s="120">
        <v>4642</v>
      </c>
      <c r="F79" s="117"/>
    </row>
    <row r="80" ht="15" spans="1:6">
      <c r="A80" s="127"/>
      <c r="B80" s="119" t="s">
        <v>220</v>
      </c>
      <c r="C80" s="120">
        <f>C81+C82+C92+C93</f>
        <v>233710</v>
      </c>
      <c r="F80" s="117"/>
    </row>
    <row r="81" ht="15" spans="1:6">
      <c r="A81" s="127" t="s">
        <v>165</v>
      </c>
      <c r="B81" s="119" t="s">
        <v>221</v>
      </c>
      <c r="C81" s="120">
        <v>227124</v>
      </c>
      <c r="F81" s="117"/>
    </row>
    <row r="82" ht="15" spans="1:6">
      <c r="A82" s="127"/>
      <c r="B82" s="119" t="s">
        <v>222</v>
      </c>
      <c r="C82" s="120">
        <f>C83+C86</f>
        <v>631</v>
      </c>
      <c r="F82" s="117"/>
    </row>
    <row r="83" ht="15" spans="1:6">
      <c r="A83" s="127"/>
      <c r="B83" s="129" t="s">
        <v>223</v>
      </c>
      <c r="C83" s="130">
        <v>167</v>
      </c>
      <c r="F83" s="117"/>
    </row>
    <row r="84" ht="15" spans="1:6">
      <c r="A84" s="127"/>
      <c r="B84" s="131" t="s">
        <v>224</v>
      </c>
      <c r="C84" s="132">
        <v>0</v>
      </c>
      <c r="F84" s="117"/>
    </row>
    <row r="85" ht="15" spans="1:6">
      <c r="A85" s="127"/>
      <c r="B85" s="131" t="s">
        <v>225</v>
      </c>
      <c r="C85" s="132">
        <v>167</v>
      </c>
      <c r="F85" s="117"/>
    </row>
    <row r="86" ht="15" spans="1:6">
      <c r="A86" s="127"/>
      <c r="B86" s="133" t="s">
        <v>226</v>
      </c>
      <c r="C86" s="120">
        <f>SUM(C87:C91)</f>
        <v>464</v>
      </c>
      <c r="F86" s="117"/>
    </row>
    <row r="87" ht="15" spans="1:6">
      <c r="A87" s="127" t="s">
        <v>193</v>
      </c>
      <c r="B87" s="134" t="s">
        <v>227</v>
      </c>
      <c r="C87" s="122">
        <v>296</v>
      </c>
      <c r="F87" s="117"/>
    </row>
    <row r="88" ht="15" spans="1:6">
      <c r="A88" s="118"/>
      <c r="B88" s="134" t="s">
        <v>228</v>
      </c>
      <c r="C88" s="122">
        <v>72</v>
      </c>
      <c r="F88" s="117"/>
    </row>
    <row r="89" ht="15" spans="1:6">
      <c r="A89" s="118"/>
      <c r="B89" s="134" t="s">
        <v>229</v>
      </c>
      <c r="C89" s="122">
        <v>11</v>
      </c>
      <c r="F89" s="117"/>
    </row>
    <row r="90" ht="15" spans="1:6">
      <c r="A90" s="118"/>
      <c r="B90" s="135" t="s">
        <v>230</v>
      </c>
      <c r="C90" s="136"/>
      <c r="F90" s="117"/>
    </row>
    <row r="91" ht="15" spans="1:6">
      <c r="A91" s="118"/>
      <c r="B91" s="135" t="s">
        <v>231</v>
      </c>
      <c r="C91" s="136">
        <v>85</v>
      </c>
      <c r="F91" s="117"/>
    </row>
    <row r="92" ht="15" spans="1:6">
      <c r="A92" s="127" t="s">
        <v>199</v>
      </c>
      <c r="B92" s="133" t="s">
        <v>232</v>
      </c>
      <c r="C92" s="120">
        <v>953</v>
      </c>
      <c r="F92" s="117"/>
    </row>
    <row r="93" ht="15" spans="1:6">
      <c r="A93" s="127"/>
      <c r="B93" s="133" t="s">
        <v>233</v>
      </c>
      <c r="C93" s="120">
        <v>5002</v>
      </c>
      <c r="F93" s="117"/>
    </row>
    <row r="94" ht="15" spans="1:6">
      <c r="A94" s="127"/>
      <c r="B94" s="137" t="s">
        <v>234</v>
      </c>
      <c r="C94" s="138">
        <v>0</v>
      </c>
      <c r="F94" s="117"/>
    </row>
    <row r="95" ht="15" spans="1:6">
      <c r="A95" s="127"/>
      <c r="B95" s="119" t="s">
        <v>235</v>
      </c>
      <c r="C95" s="120">
        <f>C5-C80-C94</f>
        <v>4580</v>
      </c>
      <c r="F95" s="117"/>
    </row>
    <row r="96" ht="15" spans="1:6">
      <c r="A96" s="118"/>
      <c r="B96" s="121" t="s">
        <v>236</v>
      </c>
      <c r="C96" s="122">
        <v>4580</v>
      </c>
      <c r="F96" s="117"/>
    </row>
    <row r="97" ht="15" spans="1:6">
      <c r="A97" s="139"/>
      <c r="B97" s="121" t="s">
        <v>237</v>
      </c>
      <c r="C97" s="122"/>
      <c r="F97" s="117"/>
    </row>
    <row r="98" ht="15" spans="1:6">
      <c r="A98" s="140" t="s">
        <v>238</v>
      </c>
      <c r="B98" s="119" t="s">
        <v>239</v>
      </c>
      <c r="C98" s="120">
        <f>SUM(C99:C104)</f>
        <v>30974</v>
      </c>
      <c r="F98" s="117"/>
    </row>
    <row r="99" ht="15" spans="1:6">
      <c r="A99" s="141"/>
      <c r="B99" s="121" t="s">
        <v>240</v>
      </c>
      <c r="C99" s="122">
        <v>16202</v>
      </c>
      <c r="F99" s="117"/>
    </row>
    <row r="100" ht="15" spans="1:6">
      <c r="A100" s="141"/>
      <c r="B100" s="121" t="s">
        <v>241</v>
      </c>
      <c r="C100" s="122">
        <v>961</v>
      </c>
      <c r="F100" s="117"/>
    </row>
    <row r="101" ht="15" spans="1:6">
      <c r="A101" s="141"/>
      <c r="B101" s="121" t="s">
        <v>242</v>
      </c>
      <c r="C101" s="122">
        <v>10121</v>
      </c>
      <c r="F101" s="117"/>
    </row>
    <row r="102" ht="15" spans="1:6">
      <c r="A102" s="141"/>
      <c r="B102" s="121" t="s">
        <v>243</v>
      </c>
      <c r="C102" s="122">
        <v>190</v>
      </c>
      <c r="F102" s="117"/>
    </row>
    <row r="103" ht="15" spans="1:6">
      <c r="A103" s="141"/>
      <c r="B103" s="121" t="s">
        <v>244</v>
      </c>
      <c r="C103" s="122">
        <v>0</v>
      </c>
      <c r="F103" s="117"/>
    </row>
    <row r="104" ht="15" spans="1:6">
      <c r="A104" s="141"/>
      <c r="B104" s="142" t="s">
        <v>245</v>
      </c>
      <c r="C104" s="143">
        <f>C105+C106+C107</f>
        <v>3500</v>
      </c>
      <c r="F104" s="117"/>
    </row>
    <row r="105" ht="15" spans="1:6">
      <c r="A105" s="141"/>
      <c r="B105" s="144" t="s">
        <v>246</v>
      </c>
      <c r="C105" s="143">
        <v>3500</v>
      </c>
      <c r="F105" s="117"/>
    </row>
    <row r="106" ht="15" spans="1:6">
      <c r="A106" s="141"/>
      <c r="B106" s="144" t="s">
        <v>247</v>
      </c>
      <c r="C106" s="143"/>
      <c r="F106" s="117"/>
    </row>
    <row r="107" ht="15" spans="1:6">
      <c r="A107" s="141"/>
      <c r="B107" s="144" t="s">
        <v>248</v>
      </c>
      <c r="C107" s="143"/>
      <c r="F107" s="117"/>
    </row>
    <row r="108" ht="15" spans="1:6">
      <c r="A108" s="141"/>
      <c r="B108" s="145" t="s">
        <v>249</v>
      </c>
      <c r="C108" s="146">
        <f>SUM(C109:C110)</f>
        <v>27318</v>
      </c>
      <c r="F108" s="117"/>
    </row>
    <row r="109" ht="15" spans="1:6">
      <c r="A109" s="141"/>
      <c r="B109" s="147" t="s">
        <v>250</v>
      </c>
      <c r="C109" s="148">
        <v>24518</v>
      </c>
      <c r="F109" s="117"/>
    </row>
    <row r="110" ht="15" spans="1:6">
      <c r="A110" s="141"/>
      <c r="B110" s="147" t="s">
        <v>251</v>
      </c>
      <c r="C110" s="148">
        <v>2800</v>
      </c>
      <c r="F110" s="117"/>
    </row>
    <row r="111" ht="15" spans="1:6">
      <c r="A111" s="149"/>
      <c r="B111" s="145" t="s">
        <v>235</v>
      </c>
      <c r="C111" s="146">
        <f>C98-C108</f>
        <v>3656</v>
      </c>
      <c r="F111" s="117"/>
    </row>
    <row r="112" ht="15" spans="1:6">
      <c r="A112" s="140" t="s">
        <v>252</v>
      </c>
      <c r="B112" s="145" t="s">
        <v>253</v>
      </c>
      <c r="C112" s="146"/>
      <c r="F112" s="117"/>
    </row>
    <row r="113" ht="15" spans="1:6">
      <c r="A113" s="141"/>
      <c r="B113" s="147" t="s">
        <v>254</v>
      </c>
      <c r="C113" s="148"/>
      <c r="F113" s="117"/>
    </row>
    <row r="114" ht="15" spans="1:6">
      <c r="A114" s="141"/>
      <c r="B114" s="147" t="s">
        <v>241</v>
      </c>
      <c r="C114" s="148"/>
      <c r="F114" s="117"/>
    </row>
    <row r="115" ht="15" spans="1:6">
      <c r="A115" s="141"/>
      <c r="B115" s="147" t="s">
        <v>242</v>
      </c>
      <c r="C115" s="148"/>
      <c r="F115" s="117"/>
    </row>
    <row r="116" ht="15" spans="1:6">
      <c r="A116" s="141"/>
      <c r="B116" s="145" t="s">
        <v>255</v>
      </c>
      <c r="C116" s="146"/>
      <c r="F116" s="117"/>
    </row>
    <row r="117" ht="15" spans="1:6">
      <c r="A117" s="141"/>
      <c r="B117" s="147" t="s">
        <v>256</v>
      </c>
      <c r="C117" s="148"/>
      <c r="F117" s="117"/>
    </row>
    <row r="118" ht="15" spans="1:6">
      <c r="A118" s="141"/>
      <c r="B118" s="147" t="s">
        <v>251</v>
      </c>
      <c r="C118" s="148"/>
      <c r="F118" s="117"/>
    </row>
    <row r="119" ht="15" spans="1:6">
      <c r="A119" s="149"/>
      <c r="B119" s="145" t="s">
        <v>235</v>
      </c>
      <c r="C119" s="146">
        <v>0</v>
      </c>
      <c r="F119" s="117"/>
    </row>
    <row r="120" ht="15" spans="1:6">
      <c r="A120" s="150" t="s">
        <v>257</v>
      </c>
      <c r="B120" s="145" t="s">
        <v>258</v>
      </c>
      <c r="C120" s="146">
        <v>744</v>
      </c>
      <c r="F120" s="117"/>
    </row>
    <row r="121" ht="15" spans="1:6">
      <c r="A121" s="150"/>
      <c r="B121" s="145" t="s">
        <v>259</v>
      </c>
      <c r="C121" s="146">
        <v>631</v>
      </c>
      <c r="F121" s="117"/>
    </row>
    <row r="122" ht="15" spans="1:6">
      <c r="A122" s="150"/>
      <c r="B122" s="147" t="s">
        <v>260</v>
      </c>
      <c r="C122" s="148">
        <v>631</v>
      </c>
      <c r="F122" s="117"/>
    </row>
    <row r="123" ht="15" spans="1:6">
      <c r="A123" s="150"/>
      <c r="B123" s="145" t="s">
        <v>261</v>
      </c>
      <c r="C123" s="146">
        <f>SUM(C124:C127)</f>
        <v>208993</v>
      </c>
      <c r="F123" s="117"/>
    </row>
    <row r="124" ht="15" spans="1:6">
      <c r="A124" s="150"/>
      <c r="B124" s="145" t="s">
        <v>262</v>
      </c>
      <c r="C124" s="151">
        <v>160100</v>
      </c>
      <c r="F124" s="117"/>
    </row>
    <row r="125" ht="15" spans="1:6">
      <c r="A125" s="150"/>
      <c r="B125" s="145" t="s">
        <v>263</v>
      </c>
      <c r="C125" s="151">
        <v>37024</v>
      </c>
      <c r="F125" s="117"/>
    </row>
    <row r="126" ht="15" spans="1:6">
      <c r="A126" s="150"/>
      <c r="B126" s="145" t="s">
        <v>264</v>
      </c>
      <c r="C126" s="151">
        <v>11859</v>
      </c>
      <c r="F126" s="117"/>
    </row>
    <row r="127" ht="15" spans="1:6">
      <c r="A127" s="150"/>
      <c r="B127" s="145" t="s">
        <v>265</v>
      </c>
      <c r="C127" s="151">
        <v>10</v>
      </c>
      <c r="F127" s="117"/>
    </row>
    <row r="128" ht="15" spans="1:6">
      <c r="A128" s="150"/>
      <c r="B128" s="145" t="s">
        <v>266</v>
      </c>
      <c r="C128" s="146">
        <f>SUM(C129:C130)</f>
        <v>1619</v>
      </c>
      <c r="F128" s="117"/>
    </row>
    <row r="129" ht="15" spans="1:6">
      <c r="A129" s="150"/>
      <c r="B129" s="147" t="s">
        <v>267</v>
      </c>
      <c r="C129" s="148">
        <v>1492</v>
      </c>
      <c r="F129" s="117"/>
    </row>
    <row r="130" ht="15" spans="1:6">
      <c r="A130" s="150"/>
      <c r="B130" s="147" t="s">
        <v>268</v>
      </c>
      <c r="C130" s="148">
        <v>127</v>
      </c>
      <c r="F130" s="117"/>
    </row>
    <row r="131" ht="15" spans="1:6">
      <c r="A131" s="150"/>
      <c r="B131" s="145" t="s">
        <v>269</v>
      </c>
      <c r="C131" s="146">
        <v>211223</v>
      </c>
      <c r="F131" s="117"/>
    </row>
    <row r="132" ht="15" spans="1:6">
      <c r="A132" s="150"/>
      <c r="B132" s="145" t="s">
        <v>270</v>
      </c>
      <c r="C132" s="146">
        <f>SUM(C133:C134)</f>
        <v>764</v>
      </c>
      <c r="F132" s="117"/>
    </row>
    <row r="133" ht="15" spans="1:6">
      <c r="A133" s="150"/>
      <c r="B133" s="147" t="s">
        <v>271</v>
      </c>
      <c r="C133" s="148">
        <v>3974</v>
      </c>
      <c r="F133" s="117"/>
    </row>
    <row r="134" ht="15" spans="1:6">
      <c r="A134" s="150"/>
      <c r="B134" s="147" t="s">
        <v>272</v>
      </c>
      <c r="C134" s="148">
        <v>-3210</v>
      </c>
      <c r="F134" s="117"/>
    </row>
    <row r="135" ht="15" spans="1:6">
      <c r="A135" s="150" t="s">
        <v>273</v>
      </c>
      <c r="B135" s="145" t="s">
        <v>274</v>
      </c>
      <c r="C135" s="146">
        <v>76862</v>
      </c>
      <c r="F135" s="117"/>
    </row>
    <row r="136" ht="15" spans="1:6">
      <c r="A136" s="150"/>
      <c r="B136" s="145" t="s">
        <v>275</v>
      </c>
      <c r="C136" s="146">
        <v>4100</v>
      </c>
      <c r="F136" s="117"/>
    </row>
    <row r="137" ht="15" spans="1:6">
      <c r="A137" s="150"/>
      <c r="B137" s="145" t="s">
        <v>276</v>
      </c>
      <c r="C137" s="146">
        <v>700</v>
      </c>
      <c r="F137" s="117"/>
    </row>
    <row r="138" ht="15" spans="1:6">
      <c r="A138" s="150"/>
      <c r="B138" s="145" t="s">
        <v>277</v>
      </c>
      <c r="C138" s="146">
        <v>80262</v>
      </c>
      <c r="F138" s="117"/>
    </row>
    <row r="139" spans="6:6">
      <c r="F139" s="117"/>
    </row>
    <row r="140" spans="6:6">
      <c r="F140" s="117"/>
    </row>
    <row r="141" spans="6:6">
      <c r="F141" s="117"/>
    </row>
    <row r="142" spans="6:6">
      <c r="F142" s="117"/>
    </row>
    <row r="143" spans="6:6">
      <c r="F143" s="117"/>
    </row>
    <row r="144" spans="6:6">
      <c r="F144" s="117"/>
    </row>
    <row r="145" spans="6:6">
      <c r="F145" s="117"/>
    </row>
    <row r="146" spans="6:6">
      <c r="F146" s="117"/>
    </row>
    <row r="147" spans="6:6">
      <c r="F147" s="117"/>
    </row>
    <row r="148" spans="6:6">
      <c r="F148" s="117"/>
    </row>
    <row r="149" spans="6:6">
      <c r="F149" s="117"/>
    </row>
    <row r="150" spans="6:6">
      <c r="F150" s="117"/>
    </row>
    <row r="151" spans="6:6">
      <c r="F151" s="117"/>
    </row>
    <row r="152" spans="6:6">
      <c r="F152" s="117"/>
    </row>
    <row r="153" spans="6:6">
      <c r="F153" s="117"/>
    </row>
    <row r="154" spans="6:6">
      <c r="F154" s="117"/>
    </row>
    <row r="155" spans="6:6">
      <c r="F155" s="117"/>
    </row>
    <row r="156" spans="6:6">
      <c r="F156" s="117"/>
    </row>
    <row r="157" spans="6:6">
      <c r="F157" s="117"/>
    </row>
    <row r="158" spans="6:6">
      <c r="F158" s="117"/>
    </row>
    <row r="159" spans="6:6">
      <c r="F159" s="117"/>
    </row>
    <row r="160" spans="6:6">
      <c r="F160" s="117"/>
    </row>
    <row r="161" spans="6:6">
      <c r="F161" s="117"/>
    </row>
    <row r="162" spans="6:6">
      <c r="F162" s="117"/>
    </row>
    <row r="163" spans="6:6">
      <c r="F163" s="117"/>
    </row>
    <row r="164" spans="6:6">
      <c r="F164" s="117"/>
    </row>
    <row r="165" spans="6:6">
      <c r="F165" s="117"/>
    </row>
    <row r="166" spans="6:6">
      <c r="F166" s="117"/>
    </row>
    <row r="167" spans="6:6">
      <c r="F167" s="117"/>
    </row>
    <row r="168" spans="6:6">
      <c r="F168" s="117"/>
    </row>
    <row r="169" spans="6:6">
      <c r="F169" s="117"/>
    </row>
    <row r="170" spans="6:6">
      <c r="F170" s="117"/>
    </row>
    <row r="171" spans="6:6">
      <c r="F171" s="117"/>
    </row>
    <row r="172" spans="6:6">
      <c r="F172" s="117"/>
    </row>
    <row r="173" spans="6:6">
      <c r="F173" s="117"/>
    </row>
    <row r="174" spans="6:6">
      <c r="F174" s="117"/>
    </row>
    <row r="175" spans="6:6">
      <c r="F175" s="117"/>
    </row>
    <row r="176" spans="6:6">
      <c r="F176" s="117"/>
    </row>
    <row r="177" spans="6:6">
      <c r="F177" s="117"/>
    </row>
    <row r="178" spans="6:6">
      <c r="F178" s="117"/>
    </row>
    <row r="179" spans="6:6">
      <c r="F179" s="117"/>
    </row>
    <row r="180" spans="6:6">
      <c r="F180" s="117"/>
    </row>
    <row r="181" spans="6:6">
      <c r="F181" s="117"/>
    </row>
    <row r="182" spans="6:6">
      <c r="F182" s="117"/>
    </row>
    <row r="183" spans="6:6">
      <c r="F183" s="117"/>
    </row>
    <row r="184" spans="6:6">
      <c r="F184" s="117"/>
    </row>
    <row r="185" spans="6:6">
      <c r="F185" s="117"/>
    </row>
    <row r="186" spans="6:6">
      <c r="F186" s="117"/>
    </row>
    <row r="187" spans="6:6">
      <c r="F187" s="117"/>
    </row>
    <row r="188" spans="6:6">
      <c r="F188" s="117"/>
    </row>
    <row r="189" spans="6:6">
      <c r="F189" s="117"/>
    </row>
    <row r="190" spans="6:6">
      <c r="F190" s="117"/>
    </row>
    <row r="191" spans="6:6">
      <c r="F191" s="117"/>
    </row>
    <row r="192" spans="6:6">
      <c r="F192" s="117"/>
    </row>
    <row r="193" spans="6:6">
      <c r="F193" s="117"/>
    </row>
    <row r="194" spans="6:6">
      <c r="F194" s="117"/>
    </row>
    <row r="195" spans="6:6">
      <c r="F195" s="117"/>
    </row>
    <row r="196" spans="6:6">
      <c r="F196" s="117"/>
    </row>
    <row r="197" spans="6:6">
      <c r="F197" s="117"/>
    </row>
    <row r="198" spans="6:6">
      <c r="F198" s="117"/>
    </row>
    <row r="199" spans="6:6">
      <c r="F199" s="117"/>
    </row>
    <row r="200" spans="6:6">
      <c r="F200" s="117"/>
    </row>
    <row r="201" spans="6:6">
      <c r="F201" s="117"/>
    </row>
    <row r="202" spans="6:6">
      <c r="F202" s="117"/>
    </row>
    <row r="203" spans="6:6">
      <c r="F203" s="117"/>
    </row>
    <row r="204" spans="6:6">
      <c r="F204" s="117"/>
    </row>
    <row r="205" spans="6:6">
      <c r="F205" s="117"/>
    </row>
    <row r="206" spans="6:6">
      <c r="F206" s="117"/>
    </row>
    <row r="207" spans="6:6">
      <c r="F207" s="117"/>
    </row>
    <row r="208" spans="6:6">
      <c r="F208" s="117"/>
    </row>
    <row r="209" spans="6:6">
      <c r="F209" s="117"/>
    </row>
    <row r="210" spans="6:6">
      <c r="F210" s="117"/>
    </row>
    <row r="211" spans="6:6">
      <c r="F211" s="117"/>
    </row>
    <row r="212" spans="6:6">
      <c r="F212" s="117"/>
    </row>
    <row r="213" spans="6:6">
      <c r="F213" s="117"/>
    </row>
    <row r="214" spans="6:6">
      <c r="F214" s="117"/>
    </row>
    <row r="215" spans="6:6">
      <c r="F215" s="117"/>
    </row>
    <row r="216" spans="6:6">
      <c r="F216" s="117"/>
    </row>
    <row r="217" spans="6:6">
      <c r="F217" s="117"/>
    </row>
    <row r="218" spans="6:6">
      <c r="F218" s="117"/>
    </row>
    <row r="219" spans="6:6">
      <c r="F219" s="117"/>
    </row>
    <row r="220" spans="6:6">
      <c r="F220" s="117"/>
    </row>
    <row r="221" spans="6:6">
      <c r="F221" s="117"/>
    </row>
    <row r="222" spans="6:6">
      <c r="F222" s="117"/>
    </row>
    <row r="223" spans="6:6">
      <c r="F223" s="117"/>
    </row>
    <row r="224" spans="6:6">
      <c r="F224" s="117"/>
    </row>
    <row r="225" spans="6:6">
      <c r="F225" s="117"/>
    </row>
    <row r="226" spans="6:6">
      <c r="F226" s="117"/>
    </row>
    <row r="227" spans="6:6">
      <c r="F227" s="117"/>
    </row>
    <row r="228" spans="6:6">
      <c r="F228" s="117"/>
    </row>
    <row r="229" spans="6:6">
      <c r="F229" s="117"/>
    </row>
    <row r="230" spans="6:6">
      <c r="F230" s="117"/>
    </row>
    <row r="231" spans="6:6">
      <c r="F231" s="117"/>
    </row>
    <row r="232" spans="6:6">
      <c r="F232" s="117"/>
    </row>
    <row r="233" spans="6:6">
      <c r="F233" s="117"/>
    </row>
    <row r="234" spans="6:6">
      <c r="F234" s="117"/>
    </row>
    <row r="235" spans="6:6">
      <c r="F235" s="117"/>
    </row>
    <row r="236" spans="6:6">
      <c r="F236" s="117"/>
    </row>
    <row r="237" spans="6:6">
      <c r="F237" s="117"/>
    </row>
    <row r="238" spans="6:6">
      <c r="F238" s="117"/>
    </row>
    <row r="239" spans="6:6">
      <c r="F239" s="117"/>
    </row>
    <row r="240" spans="6:6">
      <c r="F240" s="117"/>
    </row>
    <row r="241" spans="6:6">
      <c r="F241" s="117"/>
    </row>
    <row r="242" spans="6:6">
      <c r="F242" s="117"/>
    </row>
    <row r="243" spans="6:6">
      <c r="F243" s="117"/>
    </row>
    <row r="244" spans="6:6">
      <c r="F244" s="117"/>
    </row>
    <row r="245" spans="6:6">
      <c r="F245" s="117"/>
    </row>
    <row r="246" spans="6:6">
      <c r="F246" s="117"/>
    </row>
    <row r="247" spans="6:6">
      <c r="F247" s="117"/>
    </row>
    <row r="248" spans="6:6">
      <c r="F248" s="117"/>
    </row>
    <row r="249" spans="6:6">
      <c r="F249" s="117"/>
    </row>
    <row r="250" spans="6:6">
      <c r="F250" s="117"/>
    </row>
    <row r="251" spans="6:6">
      <c r="F251" s="117"/>
    </row>
    <row r="252" spans="6:6">
      <c r="F252" s="117"/>
    </row>
    <row r="253" spans="6:6">
      <c r="F253" s="117"/>
    </row>
    <row r="254" spans="6:6">
      <c r="F254" s="117"/>
    </row>
    <row r="255" spans="6:6">
      <c r="F255" s="117"/>
    </row>
    <row r="256" spans="6:6">
      <c r="F256" s="117"/>
    </row>
    <row r="257" spans="6:6">
      <c r="F257" s="117"/>
    </row>
    <row r="258" spans="6:6">
      <c r="F258" s="117"/>
    </row>
    <row r="259" spans="6:6">
      <c r="F259" s="117"/>
    </row>
    <row r="260" spans="6:6">
      <c r="F260" s="117"/>
    </row>
    <row r="261" spans="6:6">
      <c r="F261" s="117"/>
    </row>
    <row r="262" spans="6:6">
      <c r="F262" s="117"/>
    </row>
    <row r="263" spans="6:6">
      <c r="F263" s="117"/>
    </row>
    <row r="264" spans="6:6">
      <c r="F264" s="117"/>
    </row>
    <row r="265" spans="6:6">
      <c r="F265" s="117"/>
    </row>
    <row r="266" spans="6:6">
      <c r="F266" s="117"/>
    </row>
    <row r="267" spans="6:6">
      <c r="F267" s="117"/>
    </row>
    <row r="268" spans="6:6">
      <c r="F268" s="117"/>
    </row>
    <row r="269" spans="6:6">
      <c r="F269" s="117"/>
    </row>
    <row r="270" spans="6:6">
      <c r="F270" s="117"/>
    </row>
    <row r="271" spans="6:6">
      <c r="F271" s="117"/>
    </row>
    <row r="272" spans="6:6">
      <c r="F272" s="117"/>
    </row>
    <row r="273" spans="6:6">
      <c r="F273" s="117"/>
    </row>
    <row r="274" spans="6:6">
      <c r="F274" s="117"/>
    </row>
    <row r="275" spans="6:6">
      <c r="F275" s="117"/>
    </row>
    <row r="276" spans="6:6">
      <c r="F276" s="117"/>
    </row>
    <row r="277" spans="6:6">
      <c r="F277" s="117"/>
    </row>
    <row r="278" spans="6:6">
      <c r="F278" s="117"/>
    </row>
    <row r="279" spans="6:6">
      <c r="F279" s="117"/>
    </row>
    <row r="280" spans="6:6">
      <c r="F280" s="117"/>
    </row>
    <row r="281" spans="6:6">
      <c r="F281" s="117"/>
    </row>
    <row r="282" spans="6:6">
      <c r="F282" s="117"/>
    </row>
    <row r="283" spans="6:6">
      <c r="F283" s="117"/>
    </row>
    <row r="284" spans="6:6">
      <c r="F284" s="117"/>
    </row>
    <row r="285" spans="6:6">
      <c r="F285" s="117"/>
    </row>
    <row r="286" spans="6:6">
      <c r="F286" s="117"/>
    </row>
    <row r="287" spans="6:6">
      <c r="F287" s="117"/>
    </row>
    <row r="288" spans="6:6">
      <c r="F288" s="117"/>
    </row>
    <row r="289" spans="6:6">
      <c r="F289" s="117"/>
    </row>
    <row r="290" spans="6:6">
      <c r="F290" s="117"/>
    </row>
    <row r="291" spans="6:6">
      <c r="F291" s="117"/>
    </row>
    <row r="292" spans="6:6">
      <c r="F292" s="117"/>
    </row>
    <row r="293" spans="6:6">
      <c r="F293" s="117"/>
    </row>
    <row r="294" spans="6:6">
      <c r="F294" s="117"/>
    </row>
    <row r="295" spans="6:6">
      <c r="F295" s="117"/>
    </row>
    <row r="296" spans="6:6">
      <c r="F296" s="117"/>
    </row>
    <row r="297" spans="6:6">
      <c r="F297" s="117"/>
    </row>
    <row r="298" spans="6:6">
      <c r="F298" s="117"/>
    </row>
    <row r="299" spans="6:6">
      <c r="F299" s="117"/>
    </row>
    <row r="300" spans="6:6">
      <c r="F300" s="117"/>
    </row>
    <row r="301" spans="6:6">
      <c r="F301" s="117"/>
    </row>
  </sheetData>
  <mergeCells count="6">
    <mergeCell ref="A1:B1"/>
    <mergeCell ref="A2:C2"/>
    <mergeCell ref="A98:A111"/>
    <mergeCell ref="A112:A119"/>
    <mergeCell ref="A120:A134"/>
    <mergeCell ref="A135:A138"/>
  </mergeCells>
  <pageMargins left="1.0625" right="0.751388888888889" top="1" bottom="1" header="0.5" footer="0.5"/>
  <pageSetup paperSize="9" firstPageNumber="18" orientation="landscape" useFirstPageNumber="1" horizontalDpi="600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G3" sqref="G3"/>
    </sheetView>
  </sheetViews>
  <sheetFormatPr defaultColWidth="9" defaultRowHeight="13.5" outlineLevelCol="6"/>
  <cols>
    <col min="1" max="1" width="55.8583333333333" customWidth="1"/>
    <col min="2" max="3" width="8.875" customWidth="1"/>
    <col min="4" max="5" width="10.375" customWidth="1"/>
    <col min="6" max="6" width="11.375" customWidth="1"/>
    <col min="7" max="7" width="11.25" customWidth="1"/>
  </cols>
  <sheetData>
    <row r="1" ht="18.75" spans="1:7">
      <c r="A1" s="68" t="s">
        <v>278</v>
      </c>
      <c r="B1" s="69"/>
      <c r="C1" s="70"/>
      <c r="D1" s="71"/>
      <c r="E1" s="72"/>
      <c r="G1" s="73"/>
    </row>
    <row r="2" ht="24" spans="1:7">
      <c r="A2" s="74" t="s">
        <v>279</v>
      </c>
      <c r="B2" s="74"/>
      <c r="C2" s="74"/>
      <c r="D2" s="75"/>
      <c r="E2" s="74"/>
      <c r="F2" s="74"/>
      <c r="G2" s="76"/>
    </row>
    <row r="3" ht="14.25" spans="1:7">
      <c r="A3" s="77" t="s">
        <v>12</v>
      </c>
      <c r="B3" s="78"/>
      <c r="C3" s="79" t="s">
        <v>79</v>
      </c>
      <c r="D3" s="79"/>
      <c r="E3" s="80"/>
      <c r="G3" t="s">
        <v>14</v>
      </c>
    </row>
    <row r="4" spans="1:7">
      <c r="A4" s="81" t="s">
        <v>15</v>
      </c>
      <c r="B4" s="82" t="s">
        <v>80</v>
      </c>
      <c r="C4" s="82" t="s">
        <v>81</v>
      </c>
      <c r="D4" s="82" t="s">
        <v>82</v>
      </c>
      <c r="E4" s="81" t="s">
        <v>83</v>
      </c>
      <c r="F4" s="83" t="s">
        <v>84</v>
      </c>
      <c r="G4" s="84" t="s">
        <v>85</v>
      </c>
    </row>
    <row r="5" spans="1:7">
      <c r="A5" s="85"/>
      <c r="B5" s="86"/>
      <c r="C5" s="86"/>
      <c r="D5" s="86"/>
      <c r="E5" s="85"/>
      <c r="F5" s="87"/>
      <c r="G5" s="88"/>
    </row>
    <row r="6" ht="14.25" spans="1:7">
      <c r="A6" s="89" t="s">
        <v>86</v>
      </c>
      <c r="B6" s="90">
        <f>B7+B8+B9+B10+B15</f>
        <v>23087</v>
      </c>
      <c r="C6" s="90">
        <f t="shared" ref="B6:F6" si="0">C7+C8+C9+C10+C15</f>
        <v>30974</v>
      </c>
      <c r="D6" s="90">
        <f t="shared" si="0"/>
        <v>7887</v>
      </c>
      <c r="E6" s="91">
        <f t="shared" ref="E6:E26" si="1">(D6/B6)*100</f>
        <v>34.1620825572833</v>
      </c>
      <c r="F6" s="90">
        <f t="shared" si="0"/>
        <v>30974</v>
      </c>
      <c r="G6" s="92">
        <f t="shared" ref="G6:G26" si="2">(C6/F6)*100</f>
        <v>100</v>
      </c>
    </row>
    <row r="7" ht="14.25" spans="1:7">
      <c r="A7" s="93" t="s">
        <v>87</v>
      </c>
      <c r="B7" s="94">
        <v>1015</v>
      </c>
      <c r="C7" s="94">
        <v>961</v>
      </c>
      <c r="D7" s="94">
        <f>C7-B7</f>
        <v>-54</v>
      </c>
      <c r="E7" s="95">
        <f t="shared" si="1"/>
        <v>-5.32019704433498</v>
      </c>
      <c r="F7" s="94">
        <v>961</v>
      </c>
      <c r="G7" s="92">
        <f t="shared" si="2"/>
        <v>100</v>
      </c>
    </row>
    <row r="8" ht="14.25" spans="1:7">
      <c r="A8" s="93" t="s">
        <v>280</v>
      </c>
      <c r="B8" s="96">
        <v>15606</v>
      </c>
      <c r="C8" s="96">
        <v>16202</v>
      </c>
      <c r="D8" s="97">
        <f>C8-B8</f>
        <v>596</v>
      </c>
      <c r="E8" s="91">
        <f t="shared" si="1"/>
        <v>3.81904395745226</v>
      </c>
      <c r="F8" s="96">
        <v>16202</v>
      </c>
      <c r="G8" s="92">
        <f t="shared" si="2"/>
        <v>100</v>
      </c>
    </row>
    <row r="9" ht="14.25" spans="1:7">
      <c r="A9" s="93" t="s">
        <v>91</v>
      </c>
      <c r="B9" s="90">
        <v>1966</v>
      </c>
      <c r="C9" s="90">
        <v>10311</v>
      </c>
      <c r="D9" s="90">
        <f>C9-B9</f>
        <v>8345</v>
      </c>
      <c r="E9" s="91">
        <f t="shared" si="1"/>
        <v>424.465920651068</v>
      </c>
      <c r="F9" s="90">
        <v>10311</v>
      </c>
      <c r="G9" s="92">
        <f t="shared" si="2"/>
        <v>100</v>
      </c>
    </row>
    <row r="10" ht="14.25" spans="1:7">
      <c r="A10" s="93" t="s">
        <v>94</v>
      </c>
      <c r="B10" s="96">
        <f>SUM(B11:B14)</f>
        <v>4500</v>
      </c>
      <c r="C10" s="96">
        <f t="shared" ref="B10:F10" si="3">SUM(C11:C14)</f>
        <v>3500</v>
      </c>
      <c r="D10" s="96">
        <f t="shared" si="3"/>
        <v>-1000</v>
      </c>
      <c r="E10" s="91">
        <f t="shared" si="1"/>
        <v>-22.2222222222222</v>
      </c>
      <c r="F10" s="96">
        <f t="shared" si="3"/>
        <v>3500</v>
      </c>
      <c r="G10" s="92">
        <f t="shared" si="2"/>
        <v>100</v>
      </c>
    </row>
    <row r="11" ht="14.25" spans="1:7">
      <c r="A11" s="98" t="s">
        <v>95</v>
      </c>
      <c r="B11" s="94"/>
      <c r="C11" s="94"/>
      <c r="D11" s="94">
        <f t="shared" ref="D11:D15" si="4">C11-B11</f>
        <v>0</v>
      </c>
      <c r="E11" s="95" t="e">
        <f t="shared" si="1"/>
        <v>#DIV/0!</v>
      </c>
      <c r="F11" s="94"/>
      <c r="G11" s="92" t="e">
        <f t="shared" si="2"/>
        <v>#DIV/0!</v>
      </c>
    </row>
    <row r="12" ht="14.25" spans="1:7">
      <c r="A12" s="98" t="s">
        <v>96</v>
      </c>
      <c r="B12" s="94">
        <v>4500</v>
      </c>
      <c r="C12" s="94">
        <v>3500</v>
      </c>
      <c r="D12" s="94">
        <f t="shared" si="4"/>
        <v>-1000</v>
      </c>
      <c r="E12" s="95">
        <f t="shared" si="1"/>
        <v>-22.2222222222222</v>
      </c>
      <c r="F12" s="94">
        <v>3500</v>
      </c>
      <c r="G12" s="92">
        <f t="shared" si="2"/>
        <v>100</v>
      </c>
    </row>
    <row r="13" ht="14.25" spans="1:7">
      <c r="A13" s="98" t="s">
        <v>97</v>
      </c>
      <c r="B13" s="94"/>
      <c r="C13" s="94"/>
      <c r="D13" s="94">
        <f t="shared" si="4"/>
        <v>0</v>
      </c>
      <c r="E13" s="95" t="e">
        <f t="shared" si="1"/>
        <v>#DIV/0!</v>
      </c>
      <c r="F13" s="94"/>
      <c r="G13" s="92" t="e">
        <f t="shared" si="2"/>
        <v>#DIV/0!</v>
      </c>
    </row>
    <row r="14" ht="14.25" spans="1:7">
      <c r="A14" s="98" t="s">
        <v>98</v>
      </c>
      <c r="B14" s="94"/>
      <c r="C14" s="94"/>
      <c r="D14" s="94">
        <f t="shared" si="4"/>
        <v>0</v>
      </c>
      <c r="E14" s="95" t="e">
        <f t="shared" si="1"/>
        <v>#DIV/0!</v>
      </c>
      <c r="F14" s="94"/>
      <c r="G14" s="92" t="e">
        <f t="shared" si="2"/>
        <v>#DIV/0!</v>
      </c>
    </row>
    <row r="15" ht="14.25" spans="1:7">
      <c r="A15" s="93" t="s">
        <v>100</v>
      </c>
      <c r="B15" s="96"/>
      <c r="C15" s="96"/>
      <c r="D15" s="96">
        <f t="shared" si="4"/>
        <v>0</v>
      </c>
      <c r="E15" s="91" t="e">
        <f t="shared" si="1"/>
        <v>#DIV/0!</v>
      </c>
      <c r="F15" s="96"/>
      <c r="G15" s="92" t="e">
        <f t="shared" si="2"/>
        <v>#DIV/0!</v>
      </c>
    </row>
    <row r="16" ht="14.25" spans="1:7">
      <c r="A16" s="89" t="s">
        <v>101</v>
      </c>
      <c r="B16" s="90">
        <f>B17+B18+B33+B34+B35</f>
        <v>22126</v>
      </c>
      <c r="C16" s="90">
        <f t="shared" ref="C16:F16" si="5">C17+C18+C32+C33+C34+C35</f>
        <v>27318</v>
      </c>
      <c r="D16" s="90">
        <f t="shared" si="5"/>
        <v>17251</v>
      </c>
      <c r="E16" s="91">
        <f t="shared" si="1"/>
        <v>77.9670975323149</v>
      </c>
      <c r="F16" s="90">
        <f t="shared" si="5"/>
        <v>30934</v>
      </c>
      <c r="G16" s="92">
        <f t="shared" si="2"/>
        <v>88.3105967543803</v>
      </c>
    </row>
    <row r="17" ht="14.25" spans="1:7">
      <c r="A17" s="99" t="s">
        <v>102</v>
      </c>
      <c r="B17" s="94"/>
      <c r="C17" s="94"/>
      <c r="D17" s="94">
        <f>C17-B17</f>
        <v>0</v>
      </c>
      <c r="E17" s="95" t="e">
        <f t="shared" si="1"/>
        <v>#DIV/0!</v>
      </c>
      <c r="F17" s="94"/>
      <c r="G17" s="92" t="e">
        <f t="shared" si="2"/>
        <v>#DIV/0!</v>
      </c>
    </row>
    <row r="18" ht="14.25" spans="1:7">
      <c r="A18" s="99" t="s">
        <v>281</v>
      </c>
      <c r="B18" s="100">
        <f>SUM(B19:B31)</f>
        <v>7126</v>
      </c>
      <c r="C18" s="100">
        <f>SUM(C19:C31)</f>
        <v>17015</v>
      </c>
      <c r="D18" s="100">
        <f>SUM(D19:D29)</f>
        <v>9748</v>
      </c>
      <c r="E18" s="95">
        <f t="shared" si="1"/>
        <v>136.794835812518</v>
      </c>
      <c r="F18" s="100">
        <f>SUM(F19:F31)</f>
        <v>20631</v>
      </c>
      <c r="G18" s="92">
        <f t="shared" si="2"/>
        <v>82.4729775580437</v>
      </c>
    </row>
    <row r="19" ht="14.25" spans="1:7">
      <c r="A19" s="101" t="s">
        <v>282</v>
      </c>
      <c r="B19" s="100"/>
      <c r="C19" s="100"/>
      <c r="D19" s="94">
        <f t="shared" ref="D19:D34" si="6">C19-B19</f>
        <v>0</v>
      </c>
      <c r="E19" s="95" t="e">
        <f t="shared" si="1"/>
        <v>#DIV/0!</v>
      </c>
      <c r="F19" s="100"/>
      <c r="G19" s="92" t="e">
        <f t="shared" si="2"/>
        <v>#DIV/0!</v>
      </c>
    </row>
    <row r="20" ht="14.25" spans="1:7">
      <c r="A20" s="101" t="s">
        <v>283</v>
      </c>
      <c r="B20" s="100">
        <v>44</v>
      </c>
      <c r="C20" s="100">
        <v>3</v>
      </c>
      <c r="D20" s="94">
        <f t="shared" si="6"/>
        <v>-41</v>
      </c>
      <c r="E20" s="95">
        <f t="shared" si="1"/>
        <v>-93.1818181818182</v>
      </c>
      <c r="F20" s="100">
        <v>6</v>
      </c>
      <c r="G20" s="92">
        <f t="shared" si="2"/>
        <v>50</v>
      </c>
    </row>
    <row r="21" ht="14.25" spans="1:7">
      <c r="A21" s="101" t="s">
        <v>284</v>
      </c>
      <c r="B21" s="100">
        <v>550</v>
      </c>
      <c r="C21" s="100">
        <v>1106</v>
      </c>
      <c r="D21" s="94">
        <f t="shared" si="6"/>
        <v>556</v>
      </c>
      <c r="E21" s="95">
        <f t="shared" si="1"/>
        <v>101.090909090909</v>
      </c>
      <c r="F21" s="100">
        <v>1106</v>
      </c>
      <c r="G21" s="92">
        <f t="shared" si="2"/>
        <v>100</v>
      </c>
    </row>
    <row r="22" ht="14.25" spans="1:7">
      <c r="A22" s="101" t="s">
        <v>285</v>
      </c>
      <c r="B22" s="100"/>
      <c r="C22" s="100"/>
      <c r="D22" s="94">
        <f t="shared" si="6"/>
        <v>0</v>
      </c>
      <c r="E22" s="95" t="e">
        <f t="shared" si="1"/>
        <v>#DIV/0!</v>
      </c>
      <c r="F22" s="100"/>
      <c r="G22" s="92" t="e">
        <f t="shared" si="2"/>
        <v>#DIV/0!</v>
      </c>
    </row>
    <row r="23" ht="14.25" spans="1:7">
      <c r="A23" s="101" t="s">
        <v>286</v>
      </c>
      <c r="B23" s="100">
        <v>4693</v>
      </c>
      <c r="C23" s="100">
        <v>10322</v>
      </c>
      <c r="D23" s="94">
        <f t="shared" si="6"/>
        <v>5629</v>
      </c>
      <c r="E23" s="95">
        <f t="shared" si="1"/>
        <v>119.94459833795</v>
      </c>
      <c r="F23" s="100">
        <v>13783</v>
      </c>
      <c r="G23" s="92">
        <f t="shared" si="2"/>
        <v>74.8893564536023</v>
      </c>
    </row>
    <row r="24" ht="14.25" spans="1:7">
      <c r="A24" s="101" t="s">
        <v>287</v>
      </c>
      <c r="B24" s="100">
        <v>59</v>
      </c>
      <c r="C24" s="100">
        <v>620</v>
      </c>
      <c r="D24" s="94">
        <f t="shared" si="6"/>
        <v>561</v>
      </c>
      <c r="E24" s="95">
        <f t="shared" si="1"/>
        <v>950.847457627119</v>
      </c>
      <c r="F24" s="100">
        <v>656</v>
      </c>
      <c r="G24" s="92">
        <f t="shared" si="2"/>
        <v>94.5121951219512</v>
      </c>
    </row>
    <row r="25" ht="14.25" spans="1:7">
      <c r="A25" s="101" t="s">
        <v>288</v>
      </c>
      <c r="B25" s="100"/>
      <c r="C25" s="100"/>
      <c r="D25" s="94">
        <f t="shared" si="6"/>
        <v>0</v>
      </c>
      <c r="E25" s="95" t="e">
        <f t="shared" si="1"/>
        <v>#DIV/0!</v>
      </c>
      <c r="F25" s="100"/>
      <c r="G25" s="92" t="e">
        <f t="shared" si="2"/>
        <v>#DIV/0!</v>
      </c>
    </row>
    <row r="26" ht="14.25" spans="1:7">
      <c r="A26" s="101" t="s">
        <v>289</v>
      </c>
      <c r="B26" s="100"/>
      <c r="C26" s="100"/>
      <c r="D26" s="94">
        <f t="shared" si="6"/>
        <v>0</v>
      </c>
      <c r="E26" s="95" t="e">
        <f t="shared" si="1"/>
        <v>#DIV/0!</v>
      </c>
      <c r="F26" s="100"/>
      <c r="G26" s="92" t="e">
        <f t="shared" si="2"/>
        <v>#DIV/0!</v>
      </c>
    </row>
    <row r="27" ht="14.25" spans="1:7">
      <c r="A27" s="101" t="s">
        <v>290</v>
      </c>
      <c r="B27" s="100"/>
      <c r="C27" s="100"/>
      <c r="D27" s="94">
        <f t="shared" si="6"/>
        <v>0</v>
      </c>
      <c r="E27" s="95"/>
      <c r="F27" s="100"/>
      <c r="G27" s="92"/>
    </row>
    <row r="28" ht="14.25" spans="1:7">
      <c r="A28" s="101" t="s">
        <v>291</v>
      </c>
      <c r="B28" s="100"/>
      <c r="C28" s="100"/>
      <c r="D28" s="94">
        <f t="shared" si="6"/>
        <v>0</v>
      </c>
      <c r="E28" s="95" t="e">
        <f t="shared" ref="E28:E36" si="7">(D28/B28)*100</f>
        <v>#DIV/0!</v>
      </c>
      <c r="F28" s="100"/>
      <c r="G28" s="92" t="e">
        <f t="shared" ref="G28:G36" si="8">(C28/F28)*100</f>
        <v>#DIV/0!</v>
      </c>
    </row>
    <row r="29" ht="14.25" spans="1:7">
      <c r="A29" s="101" t="s">
        <v>292</v>
      </c>
      <c r="B29" s="100">
        <v>1499</v>
      </c>
      <c r="C29" s="100">
        <v>4542</v>
      </c>
      <c r="D29" s="94">
        <f t="shared" si="6"/>
        <v>3043</v>
      </c>
      <c r="E29" s="95">
        <f t="shared" si="7"/>
        <v>203.002001334223</v>
      </c>
      <c r="F29" s="100">
        <v>4658</v>
      </c>
      <c r="G29" s="92">
        <f t="shared" si="8"/>
        <v>97.509660798626</v>
      </c>
    </row>
    <row r="30" ht="14.25" spans="1:7">
      <c r="A30" s="101" t="s">
        <v>293</v>
      </c>
      <c r="B30" s="100">
        <v>274</v>
      </c>
      <c r="C30" s="100">
        <v>417</v>
      </c>
      <c r="D30" s="94">
        <f t="shared" si="6"/>
        <v>143</v>
      </c>
      <c r="E30" s="95">
        <f t="shared" si="7"/>
        <v>52.1897810218978</v>
      </c>
      <c r="F30" s="100">
        <v>417</v>
      </c>
      <c r="G30" s="92">
        <f t="shared" si="8"/>
        <v>100</v>
      </c>
    </row>
    <row r="31" ht="14.25" spans="1:7">
      <c r="A31" s="101" t="s">
        <v>294</v>
      </c>
      <c r="B31" s="100">
        <v>7</v>
      </c>
      <c r="C31" s="100">
        <v>5</v>
      </c>
      <c r="D31" s="94">
        <f t="shared" si="6"/>
        <v>-2</v>
      </c>
      <c r="E31" s="95">
        <f t="shared" si="7"/>
        <v>-28.5714285714286</v>
      </c>
      <c r="F31" s="100">
        <v>5</v>
      </c>
      <c r="G31" s="92">
        <f t="shared" si="8"/>
        <v>100</v>
      </c>
    </row>
    <row r="32" ht="14.25" spans="1:7">
      <c r="A32" s="99" t="s">
        <v>295</v>
      </c>
      <c r="B32" s="100"/>
      <c r="C32" s="100">
        <v>7503</v>
      </c>
      <c r="D32" s="94">
        <f t="shared" si="6"/>
        <v>7503</v>
      </c>
      <c r="E32" s="95" t="e">
        <f t="shared" si="7"/>
        <v>#DIV/0!</v>
      </c>
      <c r="F32" s="100">
        <v>7503</v>
      </c>
      <c r="G32" s="92">
        <f t="shared" si="8"/>
        <v>100</v>
      </c>
    </row>
    <row r="33" ht="14.25" spans="1:7">
      <c r="A33" s="99" t="s">
        <v>296</v>
      </c>
      <c r="B33" s="100"/>
      <c r="C33" s="100"/>
      <c r="D33" s="94">
        <f t="shared" si="6"/>
        <v>0</v>
      </c>
      <c r="E33" s="95" t="e">
        <f t="shared" si="7"/>
        <v>#DIV/0!</v>
      </c>
      <c r="F33" s="100"/>
      <c r="G33" s="92" t="e">
        <f t="shared" si="8"/>
        <v>#DIV/0!</v>
      </c>
    </row>
    <row r="34" ht="14.25" spans="1:7">
      <c r="A34" s="99" t="s">
        <v>297</v>
      </c>
      <c r="B34" s="100"/>
      <c r="C34" s="100"/>
      <c r="D34" s="94">
        <f t="shared" si="6"/>
        <v>0</v>
      </c>
      <c r="E34" s="95" t="e">
        <f t="shared" si="7"/>
        <v>#DIV/0!</v>
      </c>
      <c r="F34" s="100"/>
      <c r="G34" s="92" t="e">
        <f t="shared" si="8"/>
        <v>#DIV/0!</v>
      </c>
    </row>
    <row r="35" ht="14.25" spans="1:7">
      <c r="A35" s="99" t="s">
        <v>298</v>
      </c>
      <c r="B35" s="100">
        <v>15000</v>
      </c>
      <c r="C35" s="100">
        <v>2800</v>
      </c>
      <c r="D35" s="94"/>
      <c r="E35" s="95">
        <f t="shared" si="7"/>
        <v>0</v>
      </c>
      <c r="F35" s="100">
        <v>2800</v>
      </c>
      <c r="G35" s="92">
        <f t="shared" si="8"/>
        <v>100</v>
      </c>
    </row>
    <row r="36" ht="14.25" spans="1:7">
      <c r="A36" s="89" t="s">
        <v>133</v>
      </c>
      <c r="B36" s="96">
        <f>B6-B16</f>
        <v>961</v>
      </c>
      <c r="C36" s="96">
        <f>C6-C16</f>
        <v>3656</v>
      </c>
      <c r="D36" s="96">
        <f>C36-B36</f>
        <v>2695</v>
      </c>
      <c r="E36" s="91">
        <f t="shared" si="7"/>
        <v>280.437044745057</v>
      </c>
      <c r="F36" s="102"/>
      <c r="G36" s="92" t="e">
        <f t="shared" si="8"/>
        <v>#DIV/0!</v>
      </c>
    </row>
  </sheetData>
  <mergeCells count="9">
    <mergeCell ref="A2:G2"/>
    <mergeCell ref="C3:E3"/>
    <mergeCell ref="A4:A5"/>
    <mergeCell ref="B4:B5"/>
    <mergeCell ref="C4:C5"/>
    <mergeCell ref="D4:D5"/>
    <mergeCell ref="E4:E5"/>
    <mergeCell ref="F4:F5"/>
    <mergeCell ref="G4:G5"/>
  </mergeCells>
  <pageMargins left="0.751388888888889" right="0.751388888888889" top="1" bottom="1" header="0.5" footer="0.5"/>
  <pageSetup paperSize="9" firstPageNumber="22" orientation="landscape" useFirstPageNumber="1" horizontalDpi="600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"/>
  <sheetViews>
    <sheetView workbookViewId="0">
      <selection activeCell="A1" sqref="A1"/>
    </sheetView>
  </sheetViews>
  <sheetFormatPr defaultColWidth="9" defaultRowHeight="13.5"/>
  <cols>
    <col min="1" max="1" width="19.875" customWidth="1"/>
    <col min="2" max="2" width="4" customWidth="1"/>
    <col min="3" max="3" width="9" customWidth="1"/>
    <col min="4" max="4" width="9.25" customWidth="1"/>
    <col min="5" max="5" width="6.625" customWidth="1"/>
    <col min="6" max="6" width="20.25" customWidth="1"/>
    <col min="7" max="7" width="4.375" customWidth="1"/>
    <col min="8" max="8" width="9" customWidth="1"/>
    <col min="9" max="9" width="8.625" customWidth="1"/>
    <col min="10" max="10" width="7.375" customWidth="1"/>
    <col min="11" max="11" width="19.375" customWidth="1"/>
    <col min="12" max="12" width="4.125" customWidth="1"/>
    <col min="13" max="13" width="8.125" customWidth="1"/>
    <col min="14" max="14" width="8.25" customWidth="1"/>
    <col min="15" max="15" width="6.625" customWidth="1"/>
  </cols>
  <sheetData>
    <row r="1" ht="18.75" spans="1:15">
      <c r="A1" s="32" t="s">
        <v>299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ht="21" customHeight="1" spans="1:15">
      <c r="A2" s="34" t="s">
        <v>300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ht="14.25" spans="1:15">
      <c r="A3" s="35" t="s">
        <v>301</v>
      </c>
      <c r="B3" s="36"/>
      <c r="C3" s="36"/>
      <c r="D3" s="36"/>
      <c r="E3" s="36"/>
      <c r="F3" s="36"/>
      <c r="G3" s="37" t="s">
        <v>302</v>
      </c>
      <c r="H3" s="38"/>
      <c r="I3" s="36"/>
      <c r="J3" s="36"/>
      <c r="K3" s="36"/>
      <c r="L3" s="36"/>
      <c r="M3" s="36"/>
      <c r="N3" s="59"/>
      <c r="O3" s="60" t="s">
        <v>303</v>
      </c>
    </row>
    <row r="4" spans="1:15">
      <c r="A4" s="39" t="s">
        <v>304</v>
      </c>
      <c r="B4" s="40"/>
      <c r="C4" s="40"/>
      <c r="D4" s="40"/>
      <c r="E4" s="40"/>
      <c r="F4" s="40" t="s">
        <v>305</v>
      </c>
      <c r="G4" s="40"/>
      <c r="H4" s="40"/>
      <c r="I4" s="40"/>
      <c r="J4" s="40"/>
      <c r="K4" s="40"/>
      <c r="L4" s="40"/>
      <c r="M4" s="40"/>
      <c r="N4" s="40"/>
      <c r="O4" s="61"/>
    </row>
    <row r="5" spans="1:15">
      <c r="A5" s="41" t="s">
        <v>15</v>
      </c>
      <c r="B5" s="42" t="s">
        <v>306</v>
      </c>
      <c r="C5" s="42" t="s">
        <v>307</v>
      </c>
      <c r="D5" s="42" t="s">
        <v>308</v>
      </c>
      <c r="E5" s="42" t="s">
        <v>309</v>
      </c>
      <c r="F5" s="42" t="s">
        <v>310</v>
      </c>
      <c r="G5" s="42" t="s">
        <v>306</v>
      </c>
      <c r="H5" s="42" t="s">
        <v>307</v>
      </c>
      <c r="I5" s="42" t="s">
        <v>308</v>
      </c>
      <c r="J5" s="42" t="s">
        <v>309</v>
      </c>
      <c r="K5" s="62" t="s">
        <v>311</v>
      </c>
      <c r="L5" s="42" t="s">
        <v>306</v>
      </c>
      <c r="M5" s="42" t="s">
        <v>307</v>
      </c>
      <c r="N5" s="42" t="s">
        <v>308</v>
      </c>
      <c r="O5" s="63" t="s">
        <v>309</v>
      </c>
    </row>
    <row r="6" spans="1:15">
      <c r="A6" s="43" t="s">
        <v>312</v>
      </c>
      <c r="B6" s="44" t="s">
        <v>313</v>
      </c>
      <c r="C6" s="45">
        <v>113643</v>
      </c>
      <c r="D6" s="45">
        <v>191084</v>
      </c>
      <c r="E6" s="45">
        <v>185229</v>
      </c>
      <c r="F6" s="46" t="s">
        <v>314</v>
      </c>
      <c r="G6" s="44" t="s">
        <v>315</v>
      </c>
      <c r="H6" s="45">
        <v>31761</v>
      </c>
      <c r="I6" s="45">
        <v>38727</v>
      </c>
      <c r="J6" s="45">
        <v>38517</v>
      </c>
      <c r="K6" s="46" t="s">
        <v>316</v>
      </c>
      <c r="L6" s="44" t="s">
        <v>317</v>
      </c>
      <c r="M6" s="45">
        <f>SUM(M7:M8)</f>
        <v>56040</v>
      </c>
      <c r="N6" s="45">
        <f>SUM(N7:N8)</f>
        <v>56961</v>
      </c>
      <c r="O6" s="64">
        <f>SUM(O7:O8)</f>
        <v>56909</v>
      </c>
    </row>
    <row r="7" spans="1:15">
      <c r="A7" s="43" t="s">
        <v>318</v>
      </c>
      <c r="B7" s="44" t="s">
        <v>319</v>
      </c>
      <c r="C7" s="45">
        <v>8308</v>
      </c>
      <c r="D7" s="45">
        <v>22491</v>
      </c>
      <c r="E7" s="45">
        <v>22491</v>
      </c>
      <c r="F7" s="46" t="s">
        <v>320</v>
      </c>
      <c r="G7" s="44" t="s">
        <v>321</v>
      </c>
      <c r="H7" s="45">
        <v>0</v>
      </c>
      <c r="I7" s="45">
        <v>0</v>
      </c>
      <c r="J7" s="45">
        <v>0</v>
      </c>
      <c r="K7" s="46" t="s">
        <v>322</v>
      </c>
      <c r="L7" s="44" t="s">
        <v>323</v>
      </c>
      <c r="M7" s="45">
        <v>53300</v>
      </c>
      <c r="N7" s="45">
        <v>55039</v>
      </c>
      <c r="O7" s="64">
        <v>54998</v>
      </c>
    </row>
    <row r="8" spans="1:15">
      <c r="A8" s="43" t="s">
        <v>324</v>
      </c>
      <c r="B8" s="44" t="s">
        <v>325</v>
      </c>
      <c r="C8" s="45"/>
      <c r="D8" s="45">
        <v>47</v>
      </c>
      <c r="E8" s="45">
        <v>68</v>
      </c>
      <c r="F8" s="46" t="s">
        <v>326</v>
      </c>
      <c r="G8" s="44" t="s">
        <v>327</v>
      </c>
      <c r="H8" s="45">
        <v>0</v>
      </c>
      <c r="I8" s="45">
        <v>0</v>
      </c>
      <c r="J8" s="45">
        <v>0</v>
      </c>
      <c r="K8" s="46" t="s">
        <v>328</v>
      </c>
      <c r="L8" s="44" t="s">
        <v>329</v>
      </c>
      <c r="M8" s="45">
        <v>2740</v>
      </c>
      <c r="N8" s="45">
        <v>1922</v>
      </c>
      <c r="O8" s="64">
        <v>1911</v>
      </c>
    </row>
    <row r="9" spans="1:15">
      <c r="A9" s="43"/>
      <c r="B9" s="44" t="s">
        <v>330</v>
      </c>
      <c r="C9" s="45"/>
      <c r="D9" s="45"/>
      <c r="E9" s="45"/>
      <c r="F9" s="46" t="s">
        <v>331</v>
      </c>
      <c r="G9" s="44" t="s">
        <v>332</v>
      </c>
      <c r="H9" s="45">
        <v>6448</v>
      </c>
      <c r="I9" s="45">
        <v>10121</v>
      </c>
      <c r="J9" s="45">
        <v>9682</v>
      </c>
      <c r="K9" s="46" t="s">
        <v>333</v>
      </c>
      <c r="L9" s="44" t="s">
        <v>334</v>
      </c>
      <c r="M9" s="45">
        <v>71105</v>
      </c>
      <c r="N9" s="45">
        <v>171251</v>
      </c>
      <c r="O9" s="64">
        <v>153650</v>
      </c>
    </row>
    <row r="10" spans="1:15">
      <c r="A10" s="43"/>
      <c r="B10" s="44" t="s">
        <v>335</v>
      </c>
      <c r="C10" s="45"/>
      <c r="D10" s="45"/>
      <c r="E10" s="45"/>
      <c r="F10" s="46" t="s">
        <v>336</v>
      </c>
      <c r="G10" s="44" t="s">
        <v>337</v>
      </c>
      <c r="H10" s="45">
        <v>33853</v>
      </c>
      <c r="I10" s="45">
        <v>33887</v>
      </c>
      <c r="J10" s="45">
        <v>30578</v>
      </c>
      <c r="K10" s="46" t="s">
        <v>338</v>
      </c>
      <c r="L10" s="44" t="s">
        <v>339</v>
      </c>
      <c r="M10" s="45">
        <v>5808</v>
      </c>
      <c r="N10" s="45">
        <v>11187</v>
      </c>
      <c r="O10" s="64">
        <v>7143</v>
      </c>
    </row>
    <row r="11" spans="1:15">
      <c r="A11" s="43"/>
      <c r="B11" s="44" t="s">
        <v>340</v>
      </c>
      <c r="C11" s="45"/>
      <c r="D11" s="45"/>
      <c r="E11" s="45"/>
      <c r="F11" s="46" t="s">
        <v>341</v>
      </c>
      <c r="G11" s="44" t="s">
        <v>342</v>
      </c>
      <c r="H11" s="45">
        <v>203</v>
      </c>
      <c r="I11" s="45">
        <v>213</v>
      </c>
      <c r="J11" s="45">
        <v>204</v>
      </c>
      <c r="K11" s="46" t="s">
        <v>343</v>
      </c>
      <c r="L11" s="44" t="s">
        <v>344</v>
      </c>
      <c r="M11" s="45"/>
      <c r="N11" s="45"/>
      <c r="O11" s="64"/>
    </row>
    <row r="12" spans="1:15">
      <c r="A12" s="43"/>
      <c r="B12" s="44" t="s">
        <v>345</v>
      </c>
      <c r="C12" s="45"/>
      <c r="D12" s="45"/>
      <c r="E12" s="45"/>
      <c r="F12" s="46" t="s">
        <v>346</v>
      </c>
      <c r="G12" s="44" t="s">
        <v>347</v>
      </c>
      <c r="H12" s="45">
        <v>581</v>
      </c>
      <c r="I12" s="45">
        <v>2277</v>
      </c>
      <c r="J12" s="45">
        <v>2277</v>
      </c>
      <c r="K12" s="46" t="s">
        <v>348</v>
      </c>
      <c r="L12" s="44" t="s">
        <v>349</v>
      </c>
      <c r="M12" s="45">
        <v>0</v>
      </c>
      <c r="N12" s="45">
        <v>0</v>
      </c>
      <c r="O12" s="64">
        <v>0</v>
      </c>
    </row>
    <row r="13" spans="1:15">
      <c r="A13" s="47" t="s">
        <v>350</v>
      </c>
      <c r="B13" s="44" t="s">
        <v>351</v>
      </c>
      <c r="C13" s="44"/>
      <c r="D13" s="46"/>
      <c r="E13" s="48"/>
      <c r="F13" s="46" t="s">
        <v>352</v>
      </c>
      <c r="G13" s="44" t="s">
        <v>353</v>
      </c>
      <c r="H13" s="45">
        <v>9263</v>
      </c>
      <c r="I13" s="45">
        <v>17320</v>
      </c>
      <c r="J13" s="45">
        <v>15897</v>
      </c>
      <c r="K13" s="46" t="s">
        <v>354</v>
      </c>
      <c r="L13" s="44" t="s">
        <v>355</v>
      </c>
      <c r="M13" s="45">
        <v>0</v>
      </c>
      <c r="N13" s="45">
        <v>0</v>
      </c>
      <c r="O13" s="64">
        <v>0</v>
      </c>
    </row>
    <row r="14" spans="1:15">
      <c r="A14" s="43" t="s">
        <v>350</v>
      </c>
      <c r="B14" s="44" t="s">
        <v>356</v>
      </c>
      <c r="C14" s="44" t="s">
        <v>350</v>
      </c>
      <c r="D14" s="46" t="s">
        <v>350</v>
      </c>
      <c r="E14" s="48" t="s">
        <v>350</v>
      </c>
      <c r="F14" s="46" t="s">
        <v>357</v>
      </c>
      <c r="G14" s="44" t="s">
        <v>358</v>
      </c>
      <c r="H14" s="45">
        <v>11772</v>
      </c>
      <c r="I14" s="45">
        <v>12626</v>
      </c>
      <c r="J14" s="45">
        <v>12626</v>
      </c>
      <c r="K14" s="46" t="s">
        <v>359</v>
      </c>
      <c r="L14" s="44" t="s">
        <v>360</v>
      </c>
      <c r="M14" s="45">
        <v>0</v>
      </c>
      <c r="N14" s="45">
        <v>0</v>
      </c>
      <c r="O14" s="64">
        <v>0</v>
      </c>
    </row>
    <row r="15" spans="1:15">
      <c r="A15" s="43" t="s">
        <v>350</v>
      </c>
      <c r="B15" s="44" t="s">
        <v>361</v>
      </c>
      <c r="C15" s="44" t="s">
        <v>350</v>
      </c>
      <c r="D15" s="46" t="s">
        <v>350</v>
      </c>
      <c r="E15" s="48" t="s">
        <v>350</v>
      </c>
      <c r="F15" s="46" t="s">
        <v>362</v>
      </c>
      <c r="G15" s="44" t="s">
        <v>363</v>
      </c>
      <c r="H15" s="45">
        <v>997</v>
      </c>
      <c r="I15" s="45">
        <v>5287</v>
      </c>
      <c r="J15" s="45">
        <v>3582</v>
      </c>
      <c r="K15" s="46" t="s">
        <v>350</v>
      </c>
      <c r="L15" s="44" t="s">
        <v>364</v>
      </c>
      <c r="M15" s="45" t="s">
        <v>350</v>
      </c>
      <c r="N15" s="45" t="s">
        <v>350</v>
      </c>
      <c r="O15" s="64" t="s">
        <v>350</v>
      </c>
    </row>
    <row r="16" spans="1:15">
      <c r="A16" s="43" t="s">
        <v>350</v>
      </c>
      <c r="B16" s="44" t="s">
        <v>365</v>
      </c>
      <c r="C16" s="48" t="s">
        <v>350</v>
      </c>
      <c r="D16" s="48" t="s">
        <v>350</v>
      </c>
      <c r="E16" s="48" t="s">
        <v>350</v>
      </c>
      <c r="F16" s="46" t="s">
        <v>366</v>
      </c>
      <c r="G16" s="44" t="s">
        <v>367</v>
      </c>
      <c r="H16" s="45">
        <v>1636</v>
      </c>
      <c r="I16" s="45">
        <v>27204</v>
      </c>
      <c r="J16" s="45">
        <v>22272</v>
      </c>
      <c r="K16" s="44" t="s">
        <v>368</v>
      </c>
      <c r="L16" s="44" t="s">
        <v>369</v>
      </c>
      <c r="M16" s="53" t="s">
        <v>370</v>
      </c>
      <c r="N16" s="53" t="s">
        <v>370</v>
      </c>
      <c r="O16" s="65">
        <v>210559</v>
      </c>
    </row>
    <row r="17" spans="1:15">
      <c r="A17" s="43" t="s">
        <v>350</v>
      </c>
      <c r="B17" s="44" t="s">
        <v>371</v>
      </c>
      <c r="C17" s="48" t="s">
        <v>350</v>
      </c>
      <c r="D17" s="48" t="s">
        <v>350</v>
      </c>
      <c r="E17" s="48" t="s">
        <v>350</v>
      </c>
      <c r="F17" s="46" t="s">
        <v>372</v>
      </c>
      <c r="G17" s="44" t="s">
        <v>373</v>
      </c>
      <c r="H17" s="45">
        <v>19697</v>
      </c>
      <c r="I17" s="45">
        <v>44676</v>
      </c>
      <c r="J17" s="45">
        <v>39855</v>
      </c>
      <c r="K17" s="46" t="s">
        <v>374</v>
      </c>
      <c r="L17" s="44" t="s">
        <v>375</v>
      </c>
      <c r="M17" s="53" t="s">
        <v>370</v>
      </c>
      <c r="N17" s="53" t="s">
        <v>370</v>
      </c>
      <c r="O17" s="64">
        <f>SUM(O18:O30)</f>
        <v>210559</v>
      </c>
    </row>
    <row r="18" spans="1:15">
      <c r="A18" s="43" t="s">
        <v>350</v>
      </c>
      <c r="B18" s="44" t="s">
        <v>376</v>
      </c>
      <c r="C18" s="48" t="s">
        <v>350</v>
      </c>
      <c r="D18" s="48" t="s">
        <v>350</v>
      </c>
      <c r="E18" s="48" t="s">
        <v>350</v>
      </c>
      <c r="F18" s="46" t="s">
        <v>377</v>
      </c>
      <c r="G18" s="44" t="s">
        <v>378</v>
      </c>
      <c r="H18" s="45">
        <v>0</v>
      </c>
      <c r="I18" s="45">
        <v>15052</v>
      </c>
      <c r="J18" s="45">
        <v>15052</v>
      </c>
      <c r="K18" s="46" t="s">
        <v>379</v>
      </c>
      <c r="L18" s="44" t="s">
        <v>380</v>
      </c>
      <c r="M18" s="53" t="s">
        <v>370</v>
      </c>
      <c r="N18" s="53" t="s">
        <v>370</v>
      </c>
      <c r="O18" s="64">
        <v>57613</v>
      </c>
    </row>
    <row r="19" spans="1:15">
      <c r="A19" s="43" t="s">
        <v>350</v>
      </c>
      <c r="B19" s="44" t="s">
        <v>381</v>
      </c>
      <c r="C19" s="48" t="s">
        <v>350</v>
      </c>
      <c r="D19" s="48" t="s">
        <v>350</v>
      </c>
      <c r="E19" s="48" t="s">
        <v>350</v>
      </c>
      <c r="F19" s="46" t="s">
        <v>382</v>
      </c>
      <c r="G19" s="44" t="s">
        <v>383</v>
      </c>
      <c r="H19" s="45">
        <v>204</v>
      </c>
      <c r="I19" s="45">
        <v>367</v>
      </c>
      <c r="J19" s="45">
        <v>367</v>
      </c>
      <c r="K19" s="46" t="s">
        <v>384</v>
      </c>
      <c r="L19" s="44" t="s">
        <v>385</v>
      </c>
      <c r="M19" s="53" t="s">
        <v>370</v>
      </c>
      <c r="N19" s="53" t="s">
        <v>370</v>
      </c>
      <c r="O19" s="64">
        <v>32595</v>
      </c>
    </row>
    <row r="20" spans="1:15">
      <c r="A20" s="43" t="s">
        <v>350</v>
      </c>
      <c r="B20" s="44" t="s">
        <v>386</v>
      </c>
      <c r="C20" s="48" t="s">
        <v>350</v>
      </c>
      <c r="D20" s="48" t="s">
        <v>350</v>
      </c>
      <c r="E20" s="48" t="s">
        <v>350</v>
      </c>
      <c r="F20" s="46" t="s">
        <v>387</v>
      </c>
      <c r="G20" s="44" t="s">
        <v>388</v>
      </c>
      <c r="H20" s="45">
        <v>42</v>
      </c>
      <c r="I20" s="45">
        <v>121</v>
      </c>
      <c r="J20" s="45">
        <v>105</v>
      </c>
      <c r="K20" s="46" t="s">
        <v>389</v>
      </c>
      <c r="L20" s="44" t="s">
        <v>390</v>
      </c>
      <c r="M20" s="53" t="s">
        <v>370</v>
      </c>
      <c r="N20" s="53" t="s">
        <v>370</v>
      </c>
      <c r="O20" s="64">
        <v>34036</v>
      </c>
    </row>
    <row r="21" spans="1:15">
      <c r="A21" s="43" t="s">
        <v>350</v>
      </c>
      <c r="B21" s="44" t="s">
        <v>391</v>
      </c>
      <c r="C21" s="48" t="s">
        <v>350</v>
      </c>
      <c r="D21" s="48" t="s">
        <v>350</v>
      </c>
      <c r="E21" s="48" t="s">
        <v>350</v>
      </c>
      <c r="F21" s="46" t="s">
        <v>392</v>
      </c>
      <c r="G21" s="44" t="s">
        <v>393</v>
      </c>
      <c r="H21" s="45">
        <v>0</v>
      </c>
      <c r="I21" s="45">
        <v>49</v>
      </c>
      <c r="J21" s="45">
        <v>49</v>
      </c>
      <c r="K21" s="46" t="s">
        <v>394</v>
      </c>
      <c r="L21" s="44" t="s">
        <v>395</v>
      </c>
      <c r="M21" s="53" t="s">
        <v>370</v>
      </c>
      <c r="N21" s="53" t="s">
        <v>370</v>
      </c>
      <c r="O21" s="64">
        <v>372</v>
      </c>
    </row>
    <row r="22" spans="1:15">
      <c r="A22" s="43" t="s">
        <v>350</v>
      </c>
      <c r="B22" s="44" t="s">
        <v>396</v>
      </c>
      <c r="C22" s="48" t="s">
        <v>350</v>
      </c>
      <c r="D22" s="48" t="s">
        <v>350</v>
      </c>
      <c r="E22" s="48" t="s">
        <v>350</v>
      </c>
      <c r="F22" s="46" t="s">
        <v>397</v>
      </c>
      <c r="G22" s="44" t="s">
        <v>398</v>
      </c>
      <c r="H22" s="45">
        <v>0</v>
      </c>
      <c r="I22" s="45">
        <v>0</v>
      </c>
      <c r="J22" s="45">
        <v>0</v>
      </c>
      <c r="K22" s="46" t="s">
        <v>399</v>
      </c>
      <c r="L22" s="44" t="s">
        <v>400</v>
      </c>
      <c r="M22" s="53" t="s">
        <v>370</v>
      </c>
      <c r="N22" s="53" t="s">
        <v>370</v>
      </c>
      <c r="O22" s="64">
        <v>4489</v>
      </c>
    </row>
    <row r="23" spans="1:15">
      <c r="A23" s="43" t="s">
        <v>350</v>
      </c>
      <c r="B23" s="44" t="s">
        <v>401</v>
      </c>
      <c r="C23" s="48" t="s">
        <v>350</v>
      </c>
      <c r="D23" s="48" t="s">
        <v>350</v>
      </c>
      <c r="E23" s="48" t="s">
        <v>350</v>
      </c>
      <c r="F23" s="46" t="s">
        <v>402</v>
      </c>
      <c r="G23" s="44" t="s">
        <v>403</v>
      </c>
      <c r="H23" s="45">
        <v>0</v>
      </c>
      <c r="I23" s="45">
        <v>1310</v>
      </c>
      <c r="J23" s="45">
        <v>1310</v>
      </c>
      <c r="K23" s="46" t="s">
        <v>404</v>
      </c>
      <c r="L23" s="44" t="s">
        <v>405</v>
      </c>
      <c r="M23" s="53" t="s">
        <v>370</v>
      </c>
      <c r="N23" s="53" t="s">
        <v>370</v>
      </c>
      <c r="O23" s="64">
        <v>78192</v>
      </c>
    </row>
    <row r="24" spans="1:15">
      <c r="A24" s="43" t="s">
        <v>350</v>
      </c>
      <c r="B24" s="44" t="s">
        <v>406</v>
      </c>
      <c r="C24" s="48" t="s">
        <v>350</v>
      </c>
      <c r="D24" s="48" t="s">
        <v>350</v>
      </c>
      <c r="E24" s="48" t="s">
        <v>350</v>
      </c>
      <c r="F24" s="46" t="s">
        <v>407</v>
      </c>
      <c r="G24" s="44" t="s">
        <v>408</v>
      </c>
      <c r="H24" s="45">
        <v>3002</v>
      </c>
      <c r="I24" s="45">
        <v>4950</v>
      </c>
      <c r="J24" s="45">
        <v>4411</v>
      </c>
      <c r="K24" s="46" t="s">
        <v>409</v>
      </c>
      <c r="L24" s="44" t="s">
        <v>410</v>
      </c>
      <c r="M24" s="53" t="s">
        <v>370</v>
      </c>
      <c r="N24" s="53" t="s">
        <v>370</v>
      </c>
      <c r="O24" s="64">
        <v>0</v>
      </c>
    </row>
    <row r="25" spans="1:15">
      <c r="A25" s="43" t="s">
        <v>350</v>
      </c>
      <c r="B25" s="44" t="s">
        <v>411</v>
      </c>
      <c r="C25" s="48" t="s">
        <v>350</v>
      </c>
      <c r="D25" s="48" t="s">
        <v>350</v>
      </c>
      <c r="E25" s="48" t="s">
        <v>350</v>
      </c>
      <c r="F25" s="46" t="s">
        <v>412</v>
      </c>
      <c r="G25" s="44" t="s">
        <v>413</v>
      </c>
      <c r="H25" s="45">
        <v>131</v>
      </c>
      <c r="I25" s="45">
        <v>400</v>
      </c>
      <c r="J25" s="45">
        <v>389</v>
      </c>
      <c r="K25" s="46" t="s">
        <v>414</v>
      </c>
      <c r="L25" s="44" t="s">
        <v>415</v>
      </c>
      <c r="M25" s="53" t="s">
        <v>370</v>
      </c>
      <c r="N25" s="53" t="s">
        <v>370</v>
      </c>
      <c r="O25" s="64">
        <v>2689</v>
      </c>
    </row>
    <row r="26" spans="1:15">
      <c r="A26" s="43"/>
      <c r="B26" s="44" t="s">
        <v>416</v>
      </c>
      <c r="C26" s="48"/>
      <c r="D26" s="48"/>
      <c r="E26" s="48"/>
      <c r="F26" s="46" t="s">
        <v>417</v>
      </c>
      <c r="G26" s="44" t="s">
        <v>418</v>
      </c>
      <c r="H26" s="45">
        <v>1094</v>
      </c>
      <c r="I26" s="45">
        <v>1985</v>
      </c>
      <c r="J26" s="45">
        <v>1748</v>
      </c>
      <c r="K26" s="46" t="s">
        <v>419</v>
      </c>
      <c r="L26" s="44"/>
      <c r="M26" s="53"/>
      <c r="N26" s="53"/>
      <c r="O26" s="64">
        <v>0</v>
      </c>
    </row>
    <row r="27" spans="1:15">
      <c r="A27" s="43" t="s">
        <v>350</v>
      </c>
      <c r="B27" s="44" t="s">
        <v>420</v>
      </c>
      <c r="C27" s="48" t="s">
        <v>350</v>
      </c>
      <c r="D27" s="48" t="s">
        <v>350</v>
      </c>
      <c r="E27" s="48" t="s">
        <v>350</v>
      </c>
      <c r="F27" s="46" t="s">
        <v>421</v>
      </c>
      <c r="G27" s="44" t="s">
        <v>422</v>
      </c>
      <c r="H27" s="45">
        <v>2325</v>
      </c>
      <c r="I27" s="45">
        <v>4943</v>
      </c>
      <c r="J27" s="45">
        <v>4941</v>
      </c>
      <c r="K27" s="46" t="s">
        <v>423</v>
      </c>
      <c r="L27" s="44" t="s">
        <v>424</v>
      </c>
      <c r="M27" s="53" t="s">
        <v>370</v>
      </c>
      <c r="N27" s="53" t="s">
        <v>370</v>
      </c>
      <c r="O27" s="64">
        <v>573</v>
      </c>
    </row>
    <row r="28" spans="1:15">
      <c r="A28" s="43" t="s">
        <v>350</v>
      </c>
      <c r="B28" s="44" t="s">
        <v>425</v>
      </c>
      <c r="C28" s="48" t="s">
        <v>350</v>
      </c>
      <c r="D28" s="48" t="s">
        <v>350</v>
      </c>
      <c r="E28" s="48" t="s">
        <v>350</v>
      </c>
      <c r="F28" s="46" t="s">
        <v>426</v>
      </c>
      <c r="G28" s="44" t="s">
        <v>427</v>
      </c>
      <c r="H28" s="45">
        <v>0</v>
      </c>
      <c r="I28" s="45">
        <v>0</v>
      </c>
      <c r="J28" s="45">
        <v>0</v>
      </c>
      <c r="K28" s="46"/>
      <c r="L28" s="44" t="s">
        <v>428</v>
      </c>
      <c r="M28" s="53" t="s">
        <v>370</v>
      </c>
      <c r="N28" s="53" t="s">
        <v>370</v>
      </c>
      <c r="O28" s="64">
        <v>0</v>
      </c>
    </row>
    <row r="29" spans="1:15">
      <c r="A29" s="43" t="s">
        <v>350</v>
      </c>
      <c r="B29" s="44" t="s">
        <v>429</v>
      </c>
      <c r="C29" s="48" t="s">
        <v>350</v>
      </c>
      <c r="D29" s="48" t="s">
        <v>350</v>
      </c>
      <c r="E29" s="48" t="s">
        <v>350</v>
      </c>
      <c r="F29" s="46" t="s">
        <v>430</v>
      </c>
      <c r="G29" s="44" t="s">
        <v>317</v>
      </c>
      <c r="H29" s="45">
        <v>0</v>
      </c>
      <c r="I29" s="45">
        <v>0</v>
      </c>
      <c r="J29" s="45">
        <v>0</v>
      </c>
      <c r="K29" s="46" t="s">
        <v>350</v>
      </c>
      <c r="L29" s="44" t="s">
        <v>431</v>
      </c>
      <c r="M29" s="53" t="s">
        <v>350</v>
      </c>
      <c r="N29" s="66" t="s">
        <v>350</v>
      </c>
      <c r="O29" s="64" t="s">
        <v>350</v>
      </c>
    </row>
    <row r="30" spans="1:15">
      <c r="A30" s="43"/>
      <c r="B30" s="44"/>
      <c r="C30" s="48"/>
      <c r="D30" s="48"/>
      <c r="E30" s="48"/>
      <c r="F30" s="46" t="s">
        <v>432</v>
      </c>
      <c r="G30" s="44" t="s">
        <v>323</v>
      </c>
      <c r="H30" s="45">
        <v>4136</v>
      </c>
      <c r="I30" s="45">
        <v>6697</v>
      </c>
      <c r="J30" s="45">
        <v>6697</v>
      </c>
      <c r="K30" s="46"/>
      <c r="L30" s="44"/>
      <c r="M30" s="53"/>
      <c r="N30" s="66"/>
      <c r="O30" s="64"/>
    </row>
    <row r="31" spans="1:15">
      <c r="A31" s="49" t="s">
        <v>433</v>
      </c>
      <c r="B31" s="44" t="s">
        <v>434</v>
      </c>
      <c r="C31" s="45">
        <f>SUM(C6:C29)</f>
        <v>121951</v>
      </c>
      <c r="D31" s="45">
        <f>SUM(D6:D29)</f>
        <v>213622</v>
      </c>
      <c r="E31" s="45">
        <f>SUM(E6:E29)</f>
        <v>207788</v>
      </c>
      <c r="F31" s="50" t="s">
        <v>435</v>
      </c>
      <c r="G31" s="44" t="s">
        <v>329</v>
      </c>
      <c r="H31" s="51">
        <f>SUM(H6:H30)</f>
        <v>127145</v>
      </c>
      <c r="I31" s="51">
        <f>SUM(I6:I30)</f>
        <v>228212</v>
      </c>
      <c r="J31" s="51">
        <f>SUM(J6:J30)</f>
        <v>210559</v>
      </c>
      <c r="K31" s="50" t="s">
        <v>435</v>
      </c>
      <c r="L31" s="44" t="s">
        <v>436</v>
      </c>
      <c r="M31" s="45">
        <f>M6+M9</f>
        <v>127145</v>
      </c>
      <c r="N31" s="45">
        <f>N6+N9</f>
        <v>228212</v>
      </c>
      <c r="O31" s="64">
        <f>O6+O9</f>
        <v>210559</v>
      </c>
    </row>
    <row r="32" spans="1:15">
      <c r="A32" s="52" t="s">
        <v>437</v>
      </c>
      <c r="B32" s="44" t="s">
        <v>438</v>
      </c>
      <c r="C32" s="45">
        <v>14107</v>
      </c>
      <c r="D32" s="45">
        <v>40319</v>
      </c>
      <c r="E32" s="45">
        <v>47698</v>
      </c>
      <c r="F32" s="44" t="s">
        <v>439</v>
      </c>
      <c r="G32" s="44"/>
      <c r="H32" s="44"/>
      <c r="I32" s="44"/>
      <c r="J32" s="44"/>
      <c r="K32" s="44"/>
      <c r="L32" s="44" t="s">
        <v>440</v>
      </c>
      <c r="M32" s="45">
        <v>8913</v>
      </c>
      <c r="N32" s="45">
        <v>25729</v>
      </c>
      <c r="O32" s="64">
        <v>44927</v>
      </c>
    </row>
    <row r="33" spans="1:15">
      <c r="A33" s="43"/>
      <c r="B33" s="44" t="s">
        <v>441</v>
      </c>
      <c r="C33" s="53"/>
      <c r="D33" s="53"/>
      <c r="E33" s="45"/>
      <c r="F33" s="46"/>
      <c r="G33" s="46"/>
      <c r="H33" s="46"/>
      <c r="I33" s="46"/>
      <c r="J33" s="46"/>
      <c r="K33" s="46"/>
      <c r="L33" s="44" t="s">
        <v>442</v>
      </c>
      <c r="M33" s="53" t="s">
        <v>370</v>
      </c>
      <c r="N33" s="53" t="s">
        <v>370</v>
      </c>
      <c r="O33" s="64">
        <v>0</v>
      </c>
    </row>
    <row r="34" spans="1:15">
      <c r="A34" s="43"/>
      <c r="B34" s="44" t="s">
        <v>443</v>
      </c>
      <c r="C34" s="53"/>
      <c r="D34" s="53"/>
      <c r="E34" s="45"/>
      <c r="F34" s="46"/>
      <c r="G34" s="46"/>
      <c r="H34" s="46"/>
      <c r="I34" s="46"/>
      <c r="J34" s="46"/>
      <c r="K34" s="46"/>
      <c r="L34" s="44" t="s">
        <v>444</v>
      </c>
      <c r="M34" s="53" t="s">
        <v>370</v>
      </c>
      <c r="N34" s="53" t="s">
        <v>370</v>
      </c>
      <c r="O34" s="64">
        <v>0</v>
      </c>
    </row>
    <row r="35" spans="1:15">
      <c r="A35" s="43" t="s">
        <v>350</v>
      </c>
      <c r="B35" s="44" t="s">
        <v>445</v>
      </c>
      <c r="C35" s="45" t="s">
        <v>350</v>
      </c>
      <c r="D35" s="45" t="s">
        <v>350</v>
      </c>
      <c r="E35" s="45" t="s">
        <v>350</v>
      </c>
      <c r="F35" s="46"/>
      <c r="G35" s="46"/>
      <c r="H35" s="46"/>
      <c r="I35" s="46"/>
      <c r="J35" s="46"/>
      <c r="K35" s="46"/>
      <c r="L35" s="44" t="s">
        <v>446</v>
      </c>
      <c r="M35" s="53" t="s">
        <v>370</v>
      </c>
      <c r="N35" s="53" t="s">
        <v>370</v>
      </c>
      <c r="O35" s="64">
        <v>0</v>
      </c>
    </row>
    <row r="36" spans="1:15">
      <c r="A36" s="49" t="s">
        <v>350</v>
      </c>
      <c r="B36" s="44" t="s">
        <v>447</v>
      </c>
      <c r="C36" s="45" t="s">
        <v>350</v>
      </c>
      <c r="D36" s="45" t="s">
        <v>350</v>
      </c>
      <c r="E36" s="45" t="s">
        <v>350</v>
      </c>
      <c r="F36" s="46" t="s">
        <v>350</v>
      </c>
      <c r="G36" s="46"/>
      <c r="H36" s="46"/>
      <c r="I36" s="46"/>
      <c r="J36" s="46"/>
      <c r="K36" s="46"/>
      <c r="L36" s="44" t="s">
        <v>448</v>
      </c>
      <c r="M36" s="53" t="s">
        <v>350</v>
      </c>
      <c r="N36" s="66" t="s">
        <v>350</v>
      </c>
      <c r="O36" s="64" t="s">
        <v>350</v>
      </c>
    </row>
    <row r="37" spans="1:15">
      <c r="A37" s="54" t="s">
        <v>350</v>
      </c>
      <c r="B37" s="44" t="s">
        <v>449</v>
      </c>
      <c r="C37" s="45" t="s">
        <v>350</v>
      </c>
      <c r="D37" s="45" t="s">
        <v>350</v>
      </c>
      <c r="E37" s="45" t="s">
        <v>350</v>
      </c>
      <c r="F37" s="46" t="s">
        <v>350</v>
      </c>
      <c r="G37" s="46"/>
      <c r="H37" s="46"/>
      <c r="I37" s="46"/>
      <c r="J37" s="46"/>
      <c r="K37" s="46"/>
      <c r="L37" s="44" t="s">
        <v>450</v>
      </c>
      <c r="M37" s="66" t="s">
        <v>350</v>
      </c>
      <c r="N37" s="66" t="s">
        <v>350</v>
      </c>
      <c r="O37" s="64" t="s">
        <v>350</v>
      </c>
    </row>
    <row r="38" ht="14.25" spans="1:15">
      <c r="A38" s="55" t="s">
        <v>451</v>
      </c>
      <c r="B38" s="56">
        <v>32</v>
      </c>
      <c r="C38" s="57">
        <f>C31+C32</f>
        <v>136058</v>
      </c>
      <c r="D38" s="57">
        <f>D31+D32</f>
        <v>253941</v>
      </c>
      <c r="E38" s="57">
        <f>E31+E32</f>
        <v>255486</v>
      </c>
      <c r="F38" s="58" t="s">
        <v>451</v>
      </c>
      <c r="G38" s="58"/>
      <c r="H38" s="58"/>
      <c r="I38" s="67"/>
      <c r="J38" s="58"/>
      <c r="K38" s="58"/>
      <c r="L38" s="67">
        <v>90</v>
      </c>
      <c r="M38" s="57">
        <f>M31+M32</f>
        <v>136058</v>
      </c>
      <c r="N38" s="57">
        <f>N31+N32</f>
        <v>253941</v>
      </c>
      <c r="O38" s="64">
        <f>SUM(O31:O37)</f>
        <v>255486</v>
      </c>
    </row>
  </sheetData>
  <mergeCells count="10">
    <mergeCell ref="A2:O2"/>
    <mergeCell ref="A4:E4"/>
    <mergeCell ref="F4:O4"/>
    <mergeCell ref="F32:K32"/>
    <mergeCell ref="F33:K33"/>
    <mergeCell ref="F34:K34"/>
    <mergeCell ref="F35:K35"/>
    <mergeCell ref="F36:K36"/>
    <mergeCell ref="F37:K37"/>
    <mergeCell ref="F38:K38"/>
  </mergeCells>
  <pageMargins left="0.275" right="0.196527777777778" top="0.354166666666667" bottom="0.236111111111111" header="0.314583333333333" footer="0.118055555555556"/>
  <pageSetup paperSize="9" firstPageNumber="24" orientation="landscape" useFirstPageNumber="1" horizontalDpi="600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A1" sqref="A1"/>
    </sheetView>
  </sheetViews>
  <sheetFormatPr defaultColWidth="9" defaultRowHeight="13.5" outlineLevelCol="3"/>
  <cols>
    <col min="1" max="1" width="7.5" customWidth="1"/>
    <col min="2" max="2" width="19" customWidth="1"/>
    <col min="3" max="3" width="90.375" customWidth="1"/>
    <col min="4" max="4" width="16.5" customWidth="1"/>
    <col min="5" max="5" width="10.375" customWidth="1"/>
  </cols>
  <sheetData>
    <row r="1" ht="18.75" spans="1:3">
      <c r="A1" s="1" t="s">
        <v>452</v>
      </c>
      <c r="C1" s="21"/>
    </row>
    <row r="2" ht="22.5" spans="1:4">
      <c r="A2" s="22" t="s">
        <v>453</v>
      </c>
      <c r="B2" s="22"/>
      <c r="C2" s="22"/>
      <c r="D2" s="22"/>
    </row>
    <row r="3" ht="14.25" spans="1:4">
      <c r="A3" s="23" t="s">
        <v>454</v>
      </c>
      <c r="B3" s="23"/>
      <c r="C3" s="5">
        <v>44540</v>
      </c>
      <c r="D3" s="24" t="s">
        <v>303</v>
      </c>
    </row>
    <row r="4" ht="16" customHeight="1" spans="1:4">
      <c r="A4" s="25" t="s">
        <v>455</v>
      </c>
      <c r="B4" s="25" t="s">
        <v>456</v>
      </c>
      <c r="C4" s="25" t="s">
        <v>457</v>
      </c>
      <c r="D4" s="26" t="s">
        <v>139</v>
      </c>
    </row>
    <row r="5" ht="16" customHeight="1" spans="1:4">
      <c r="A5" s="25">
        <v>1</v>
      </c>
      <c r="B5" s="27" t="s">
        <v>458</v>
      </c>
      <c r="C5" s="28" t="s">
        <v>459</v>
      </c>
      <c r="D5" s="29">
        <v>600</v>
      </c>
    </row>
    <row r="6" ht="16" customHeight="1" spans="1:4">
      <c r="A6" s="25">
        <v>2</v>
      </c>
      <c r="B6" s="27"/>
      <c r="C6" s="30" t="s">
        <v>460</v>
      </c>
      <c r="D6" s="31">
        <v>600</v>
      </c>
    </row>
    <row r="7" ht="16" customHeight="1" spans="1:4">
      <c r="A7" s="25">
        <v>3</v>
      </c>
      <c r="B7" s="27" t="s">
        <v>461</v>
      </c>
      <c r="C7" s="28" t="s">
        <v>462</v>
      </c>
      <c r="D7" s="29">
        <v>2000</v>
      </c>
    </row>
    <row r="8" ht="16" customHeight="1" spans="1:4">
      <c r="A8" s="25">
        <v>4</v>
      </c>
      <c r="B8" s="27" t="s">
        <v>463</v>
      </c>
      <c r="C8" s="28" t="s">
        <v>464</v>
      </c>
      <c r="D8" s="29">
        <v>1500</v>
      </c>
    </row>
    <row r="9" ht="16" customHeight="1" spans="1:4">
      <c r="A9" s="25">
        <v>5</v>
      </c>
      <c r="B9" s="27"/>
      <c r="C9" s="30" t="s">
        <v>465</v>
      </c>
      <c r="D9" s="31">
        <v>3500</v>
      </c>
    </row>
    <row r="10" ht="16" customHeight="1" spans="1:4">
      <c r="A10" s="25">
        <v>6</v>
      </c>
      <c r="B10" s="27"/>
      <c r="C10" s="28"/>
      <c r="D10" s="29"/>
    </row>
    <row r="11" ht="16" customHeight="1" spans="1:4">
      <c r="A11" s="25">
        <v>7</v>
      </c>
      <c r="B11" s="27"/>
      <c r="C11" s="30" t="s">
        <v>466</v>
      </c>
      <c r="D11" s="31">
        <v>4100</v>
      </c>
    </row>
  </sheetData>
  <mergeCells count="2">
    <mergeCell ref="A2:D2"/>
    <mergeCell ref="A3:B3"/>
  </mergeCells>
  <pageMargins left="0.786805555555556" right="0.314583333333333" top="0.550694444444444" bottom="0.275" header="0.472222222222222" footer="0.156944444444444"/>
  <pageSetup paperSize="9" firstPageNumber="25" orientation="landscape" useFirstPageNumber="1" horizontalDpi="600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9"/>
  <sheetViews>
    <sheetView tabSelected="1" workbookViewId="0">
      <selection activeCell="F29" sqref="F29"/>
    </sheetView>
  </sheetViews>
  <sheetFormatPr defaultColWidth="9" defaultRowHeight="13.5" outlineLevelCol="2"/>
  <cols>
    <col min="1" max="1" width="37.25" customWidth="1"/>
    <col min="2" max="2" width="76.75" customWidth="1"/>
    <col min="3" max="3" width="18.625" customWidth="1"/>
  </cols>
  <sheetData>
    <row r="1" ht="18.75" spans="1:3">
      <c r="A1" s="1" t="s">
        <v>467</v>
      </c>
      <c r="B1" s="2"/>
      <c r="C1" s="2"/>
    </row>
    <row r="2" spans="1:3">
      <c r="A2" s="2"/>
      <c r="B2" s="2"/>
      <c r="C2" s="2"/>
    </row>
    <row r="3" ht="34" customHeight="1" spans="1:3">
      <c r="A3" s="3" t="s">
        <v>468</v>
      </c>
      <c r="B3" s="3"/>
      <c r="C3" s="3"/>
    </row>
    <row r="4" ht="15" spans="1:3">
      <c r="A4" s="4" t="s">
        <v>301</v>
      </c>
      <c r="B4" s="5">
        <v>44175</v>
      </c>
      <c r="C4" s="6" t="s">
        <v>303</v>
      </c>
    </row>
    <row r="5" ht="14.25" spans="1:3">
      <c r="A5" s="7" t="s">
        <v>469</v>
      </c>
      <c r="B5" s="7" t="s">
        <v>470</v>
      </c>
      <c r="C5" s="7" t="s">
        <v>471</v>
      </c>
    </row>
    <row r="6" ht="14.25" spans="1:3">
      <c r="A6" s="8" t="s">
        <v>472</v>
      </c>
      <c r="B6" s="198" t="s">
        <v>473</v>
      </c>
      <c r="C6" s="9">
        <v>10</v>
      </c>
    </row>
    <row r="7" ht="14.25" spans="1:3">
      <c r="A7" s="8" t="s">
        <v>474</v>
      </c>
      <c r="B7" s="8" t="s">
        <v>475</v>
      </c>
      <c r="C7" s="9">
        <v>75</v>
      </c>
    </row>
    <row r="8" ht="14.25" spans="1:3">
      <c r="A8" s="8" t="s">
        <v>476</v>
      </c>
      <c r="B8" s="198" t="s">
        <v>477</v>
      </c>
      <c r="C8" s="9">
        <v>7</v>
      </c>
    </row>
    <row r="9" ht="14.25" spans="1:3">
      <c r="A9" s="10" t="s">
        <v>478</v>
      </c>
      <c r="B9" s="199" t="s">
        <v>477</v>
      </c>
      <c r="C9" s="9">
        <v>58</v>
      </c>
    </row>
    <row r="10" ht="14.25" spans="1:3">
      <c r="A10" s="10" t="s">
        <v>479</v>
      </c>
      <c r="B10" s="10" t="s">
        <v>480</v>
      </c>
      <c r="C10" s="9">
        <v>37</v>
      </c>
    </row>
    <row r="11" ht="14.25" spans="1:3">
      <c r="A11" s="10" t="s">
        <v>481</v>
      </c>
      <c r="B11" s="199" t="s">
        <v>482</v>
      </c>
      <c r="C11" s="9">
        <v>150</v>
      </c>
    </row>
    <row r="12" ht="14.25" spans="1:3">
      <c r="A12" s="8" t="s">
        <v>483</v>
      </c>
      <c r="B12" s="198" t="s">
        <v>484</v>
      </c>
      <c r="C12" s="9">
        <v>10</v>
      </c>
    </row>
    <row r="13" ht="14.25" spans="1:3">
      <c r="A13" s="8" t="s">
        <v>476</v>
      </c>
      <c r="B13" s="198" t="s">
        <v>485</v>
      </c>
      <c r="C13" s="9">
        <v>200</v>
      </c>
    </row>
    <row r="14" ht="14.25" spans="1:3">
      <c r="A14" s="8" t="s">
        <v>486</v>
      </c>
      <c r="B14" s="200" t="s">
        <v>487</v>
      </c>
      <c r="C14" s="9">
        <v>28</v>
      </c>
    </row>
    <row r="15" ht="14.25" spans="1:3">
      <c r="A15" s="8" t="s">
        <v>481</v>
      </c>
      <c r="B15" s="198" t="s">
        <v>488</v>
      </c>
      <c r="C15" s="9">
        <v>45</v>
      </c>
    </row>
    <row r="16" ht="14.25" spans="1:3">
      <c r="A16" s="8" t="s">
        <v>489</v>
      </c>
      <c r="B16" s="198" t="s">
        <v>490</v>
      </c>
      <c r="C16" s="9">
        <v>16</v>
      </c>
    </row>
    <row r="17" ht="14.25" spans="1:3">
      <c r="A17" s="8" t="s">
        <v>491</v>
      </c>
      <c r="B17" s="8" t="s">
        <v>492</v>
      </c>
      <c r="C17" s="9">
        <v>70</v>
      </c>
    </row>
    <row r="18" ht="14.25" spans="1:3">
      <c r="A18" s="8" t="s">
        <v>472</v>
      </c>
      <c r="B18" s="8" t="s">
        <v>493</v>
      </c>
      <c r="C18" s="9">
        <v>8</v>
      </c>
    </row>
    <row r="19" ht="14.25" spans="1:3">
      <c r="A19" s="8" t="s">
        <v>494</v>
      </c>
      <c r="B19" s="11" t="s">
        <v>495</v>
      </c>
      <c r="C19" s="9">
        <v>160</v>
      </c>
    </row>
    <row r="20" ht="14.25" spans="1:3">
      <c r="A20" s="8" t="s">
        <v>483</v>
      </c>
      <c r="B20" s="8" t="s">
        <v>496</v>
      </c>
      <c r="C20" s="9">
        <v>10.92</v>
      </c>
    </row>
    <row r="21" ht="14.25" spans="1:3">
      <c r="A21" s="8" t="s">
        <v>497</v>
      </c>
      <c r="B21" s="11" t="s">
        <v>498</v>
      </c>
      <c r="C21" s="9">
        <v>20</v>
      </c>
    </row>
    <row r="22" ht="14.25" spans="1:3">
      <c r="A22" s="8" t="s">
        <v>483</v>
      </c>
      <c r="B22" s="8" t="s">
        <v>499</v>
      </c>
      <c r="C22" s="9">
        <v>10</v>
      </c>
    </row>
    <row r="23" ht="14.25" spans="1:3">
      <c r="A23" s="8" t="s">
        <v>500</v>
      </c>
      <c r="B23" s="8" t="s">
        <v>501</v>
      </c>
      <c r="C23" s="9">
        <v>5</v>
      </c>
    </row>
    <row r="24" ht="14.25" spans="1:3">
      <c r="A24" s="8" t="s">
        <v>483</v>
      </c>
      <c r="B24" s="8" t="s">
        <v>502</v>
      </c>
      <c r="C24" s="9">
        <v>0.96</v>
      </c>
    </row>
    <row r="25" ht="14.25" spans="1:3">
      <c r="A25" s="8" t="s">
        <v>503</v>
      </c>
      <c r="B25" s="8" t="s">
        <v>504</v>
      </c>
      <c r="C25" s="9">
        <v>25</v>
      </c>
    </row>
    <row r="26" ht="14.25" spans="1:3">
      <c r="A26" s="8" t="s">
        <v>505</v>
      </c>
      <c r="B26" s="11" t="s">
        <v>506</v>
      </c>
      <c r="C26" s="9">
        <v>12.31</v>
      </c>
    </row>
    <row r="27" ht="14.25" spans="1:3">
      <c r="A27" s="8" t="s">
        <v>507</v>
      </c>
      <c r="B27" s="11" t="s">
        <v>508</v>
      </c>
      <c r="C27" s="9">
        <v>6.84</v>
      </c>
    </row>
    <row r="28" ht="14.25" spans="1:3">
      <c r="A28" s="8" t="s">
        <v>509</v>
      </c>
      <c r="B28" s="8" t="s">
        <v>510</v>
      </c>
      <c r="C28" s="9">
        <v>14.4</v>
      </c>
    </row>
    <row r="29" ht="14.25" spans="1:3">
      <c r="A29" s="8" t="s">
        <v>511</v>
      </c>
      <c r="B29" s="8" t="s">
        <v>512</v>
      </c>
      <c r="C29" s="9">
        <v>2.2</v>
      </c>
    </row>
    <row r="30" ht="14.25" spans="1:3">
      <c r="A30" s="8" t="s">
        <v>513</v>
      </c>
      <c r="B30" s="8" t="s">
        <v>514</v>
      </c>
      <c r="C30" s="9">
        <v>8</v>
      </c>
    </row>
    <row r="31" ht="14.25" spans="1:3">
      <c r="A31" s="8" t="s">
        <v>513</v>
      </c>
      <c r="B31" s="11" t="s">
        <v>515</v>
      </c>
      <c r="C31" s="9">
        <v>3.9</v>
      </c>
    </row>
    <row r="32" ht="14.25" spans="1:3">
      <c r="A32" s="8" t="s">
        <v>516</v>
      </c>
      <c r="B32" s="11" t="s">
        <v>517</v>
      </c>
      <c r="C32" s="9">
        <v>15</v>
      </c>
    </row>
    <row r="33" ht="14.25" spans="1:3">
      <c r="A33" s="8" t="s">
        <v>509</v>
      </c>
      <c r="B33" s="11" t="s">
        <v>518</v>
      </c>
      <c r="C33" s="12">
        <v>64.75</v>
      </c>
    </row>
    <row r="34" ht="14.25" spans="1:3">
      <c r="A34" s="8" t="s">
        <v>500</v>
      </c>
      <c r="B34" s="11" t="s">
        <v>519</v>
      </c>
      <c r="C34" s="9">
        <v>8</v>
      </c>
    </row>
    <row r="35" ht="14.25" spans="1:3">
      <c r="A35" s="8" t="s">
        <v>520</v>
      </c>
      <c r="B35" s="11" t="s">
        <v>521</v>
      </c>
      <c r="C35" s="9">
        <v>60</v>
      </c>
    </row>
    <row r="36" ht="14.25" spans="1:3">
      <c r="A36" s="8" t="s">
        <v>522</v>
      </c>
      <c r="B36" s="11" t="s">
        <v>523</v>
      </c>
      <c r="C36" s="12">
        <v>55.52</v>
      </c>
    </row>
    <row r="37" ht="14.25" spans="1:3">
      <c r="A37" s="13" t="s">
        <v>524</v>
      </c>
      <c r="B37" s="14" t="s">
        <v>525</v>
      </c>
      <c r="C37" s="12">
        <v>14</v>
      </c>
    </row>
    <row r="38" ht="14.25" spans="1:3">
      <c r="A38" s="8" t="s">
        <v>526</v>
      </c>
      <c r="B38" s="11" t="s">
        <v>527</v>
      </c>
      <c r="C38" s="12">
        <v>10</v>
      </c>
    </row>
    <row r="39" ht="14.25" spans="1:3">
      <c r="A39" s="8" t="s">
        <v>507</v>
      </c>
      <c r="B39" s="11" t="s">
        <v>528</v>
      </c>
      <c r="C39" s="12">
        <v>5.6</v>
      </c>
    </row>
    <row r="40" ht="14.25" spans="1:3">
      <c r="A40" s="8" t="s">
        <v>529</v>
      </c>
      <c r="B40" s="11" t="s">
        <v>530</v>
      </c>
      <c r="C40" s="12">
        <v>15</v>
      </c>
    </row>
    <row r="41" ht="14.25" spans="1:3">
      <c r="A41" s="8" t="s">
        <v>531</v>
      </c>
      <c r="B41" s="8" t="s">
        <v>532</v>
      </c>
      <c r="C41" s="12">
        <v>100</v>
      </c>
    </row>
    <row r="42" ht="14.25" spans="1:3">
      <c r="A42" s="8" t="s">
        <v>472</v>
      </c>
      <c r="B42" s="8" t="s">
        <v>533</v>
      </c>
      <c r="C42" s="12">
        <v>26.47</v>
      </c>
    </row>
    <row r="43" ht="14.25" spans="1:3">
      <c r="A43" s="8" t="s">
        <v>491</v>
      </c>
      <c r="B43" s="11" t="s">
        <v>534</v>
      </c>
      <c r="C43" s="12">
        <v>15</v>
      </c>
    </row>
    <row r="44" ht="14.25" spans="1:3">
      <c r="A44" s="8" t="s">
        <v>478</v>
      </c>
      <c r="B44" s="11" t="s">
        <v>535</v>
      </c>
      <c r="C44" s="12">
        <v>6</v>
      </c>
    </row>
    <row r="45" ht="14.25" spans="1:3">
      <c r="A45" s="8" t="s">
        <v>536</v>
      </c>
      <c r="B45" s="11" t="s">
        <v>537</v>
      </c>
      <c r="C45" s="12">
        <v>15.91</v>
      </c>
    </row>
    <row r="46" ht="14.25" spans="1:3">
      <c r="A46" s="8" t="s">
        <v>538</v>
      </c>
      <c r="B46" s="11" t="s">
        <v>539</v>
      </c>
      <c r="C46" s="12">
        <v>8.55</v>
      </c>
    </row>
    <row r="47" ht="14.25" spans="1:3">
      <c r="A47" s="8" t="s">
        <v>540</v>
      </c>
      <c r="B47" s="11" t="s">
        <v>541</v>
      </c>
      <c r="C47" s="12">
        <v>6.5</v>
      </c>
    </row>
    <row r="48" ht="17" customHeight="1" spans="1:3">
      <c r="A48" s="8" t="s">
        <v>497</v>
      </c>
      <c r="B48" s="11" t="s">
        <v>542</v>
      </c>
      <c r="C48" s="12">
        <v>19</v>
      </c>
    </row>
    <row r="49" ht="14.25" spans="1:3">
      <c r="A49" s="8" t="s">
        <v>476</v>
      </c>
      <c r="B49" s="11" t="s">
        <v>543</v>
      </c>
      <c r="C49" s="12">
        <v>8</v>
      </c>
    </row>
    <row r="50" ht="14.25" spans="1:3">
      <c r="A50" s="8" t="s">
        <v>544</v>
      </c>
      <c r="B50" s="11" t="s">
        <v>545</v>
      </c>
      <c r="C50" s="12">
        <v>20</v>
      </c>
    </row>
    <row r="51" ht="14.25" spans="1:3">
      <c r="A51" s="8" t="s">
        <v>546</v>
      </c>
      <c r="B51" s="11" t="s">
        <v>547</v>
      </c>
      <c r="C51" s="12">
        <v>2.46</v>
      </c>
    </row>
    <row r="52" ht="14.25" spans="1:3">
      <c r="A52" s="8" t="s">
        <v>548</v>
      </c>
      <c r="B52" s="11" t="s">
        <v>549</v>
      </c>
      <c r="C52" s="12">
        <v>5</v>
      </c>
    </row>
    <row r="53" ht="14.25" spans="1:3">
      <c r="A53" s="8" t="s">
        <v>500</v>
      </c>
      <c r="B53" s="11" t="s">
        <v>550</v>
      </c>
      <c r="C53" s="12">
        <v>8</v>
      </c>
    </row>
    <row r="54" ht="14.25" spans="1:3">
      <c r="A54" s="8" t="s">
        <v>538</v>
      </c>
      <c r="B54" s="11" t="s">
        <v>551</v>
      </c>
      <c r="C54" s="12">
        <v>16</v>
      </c>
    </row>
    <row r="55" ht="14.25" spans="1:3">
      <c r="A55" s="8" t="s">
        <v>500</v>
      </c>
      <c r="B55" s="11" t="s">
        <v>552</v>
      </c>
      <c r="C55" s="12">
        <v>6</v>
      </c>
    </row>
    <row r="56" ht="14.25" spans="1:3">
      <c r="A56" s="15" t="s">
        <v>553</v>
      </c>
      <c r="B56" s="11" t="s">
        <v>554</v>
      </c>
      <c r="C56" s="12">
        <v>9</v>
      </c>
    </row>
    <row r="57" ht="14.25" spans="1:3">
      <c r="A57" s="8" t="s">
        <v>500</v>
      </c>
      <c r="B57" s="11" t="s">
        <v>555</v>
      </c>
      <c r="C57" s="12">
        <v>9</v>
      </c>
    </row>
    <row r="58" ht="14.25" spans="1:3">
      <c r="A58" s="8" t="s">
        <v>556</v>
      </c>
      <c r="B58" s="11" t="s">
        <v>557</v>
      </c>
      <c r="C58" s="12">
        <v>28.56</v>
      </c>
    </row>
    <row r="59" ht="14.25" spans="1:3">
      <c r="A59" s="8" t="s">
        <v>531</v>
      </c>
      <c r="B59" s="11" t="s">
        <v>558</v>
      </c>
      <c r="C59" s="12">
        <v>52</v>
      </c>
    </row>
    <row r="60" ht="14.25" spans="1:3">
      <c r="A60" s="8" t="s">
        <v>559</v>
      </c>
      <c r="B60" s="11" t="s">
        <v>560</v>
      </c>
      <c r="C60" s="12">
        <v>13</v>
      </c>
    </row>
    <row r="61" ht="14.25" spans="1:3">
      <c r="A61" s="8" t="s">
        <v>500</v>
      </c>
      <c r="B61" s="11" t="s">
        <v>561</v>
      </c>
      <c r="C61" s="12">
        <v>25</v>
      </c>
    </row>
    <row r="62" ht="14.25" spans="1:3">
      <c r="A62" s="8" t="s">
        <v>548</v>
      </c>
      <c r="B62" s="11" t="s">
        <v>562</v>
      </c>
      <c r="C62" s="12">
        <v>6.44</v>
      </c>
    </row>
    <row r="63" ht="14.25" spans="1:3">
      <c r="A63" s="8" t="s">
        <v>513</v>
      </c>
      <c r="B63" s="11" t="s">
        <v>563</v>
      </c>
      <c r="C63" s="12">
        <v>12</v>
      </c>
    </row>
    <row r="64" ht="14.25" spans="1:3">
      <c r="A64" s="8" t="s">
        <v>564</v>
      </c>
      <c r="B64" s="11" t="s">
        <v>565</v>
      </c>
      <c r="C64" s="12">
        <v>35</v>
      </c>
    </row>
    <row r="65" ht="14.25" spans="1:3">
      <c r="A65" s="8" t="s">
        <v>566</v>
      </c>
      <c r="B65" s="11" t="s">
        <v>567</v>
      </c>
      <c r="C65" s="12">
        <v>7.31</v>
      </c>
    </row>
    <row r="66" ht="14.25" spans="1:3">
      <c r="A66" s="8" t="s">
        <v>553</v>
      </c>
      <c r="B66" s="11" t="s">
        <v>568</v>
      </c>
      <c r="C66" s="12">
        <v>20</v>
      </c>
    </row>
    <row r="67" ht="14.25" spans="1:3">
      <c r="A67" s="8" t="s">
        <v>569</v>
      </c>
      <c r="B67" s="11" t="s">
        <v>570</v>
      </c>
      <c r="C67" s="12">
        <v>9</v>
      </c>
    </row>
    <row r="68" ht="14.25" spans="1:3">
      <c r="A68" s="8" t="s">
        <v>564</v>
      </c>
      <c r="B68" s="16" t="s">
        <v>571</v>
      </c>
      <c r="C68" s="12">
        <v>70</v>
      </c>
    </row>
    <row r="69" ht="14.25" spans="1:3">
      <c r="A69" s="8" t="s">
        <v>524</v>
      </c>
      <c r="B69" s="11" t="s">
        <v>572</v>
      </c>
      <c r="C69" s="12">
        <v>1.54</v>
      </c>
    </row>
    <row r="70" ht="14.25" spans="1:3">
      <c r="A70" s="8" t="s">
        <v>573</v>
      </c>
      <c r="B70" s="11" t="s">
        <v>574</v>
      </c>
      <c r="C70" s="12">
        <v>15</v>
      </c>
    </row>
    <row r="71" ht="14.25" spans="1:3">
      <c r="A71" s="8" t="s">
        <v>486</v>
      </c>
      <c r="B71" s="11" t="s">
        <v>575</v>
      </c>
      <c r="C71" s="12">
        <v>3.6</v>
      </c>
    </row>
    <row r="72" ht="14.25" spans="1:3">
      <c r="A72" s="8" t="s">
        <v>486</v>
      </c>
      <c r="B72" s="11" t="s">
        <v>576</v>
      </c>
      <c r="C72" s="12">
        <v>18</v>
      </c>
    </row>
    <row r="73" ht="14.25" spans="1:3">
      <c r="A73" s="8" t="s">
        <v>491</v>
      </c>
      <c r="B73" s="11" t="s">
        <v>577</v>
      </c>
      <c r="C73" s="12">
        <v>22</v>
      </c>
    </row>
    <row r="74" ht="14.25" spans="1:3">
      <c r="A74" s="8" t="s">
        <v>578</v>
      </c>
      <c r="B74" s="11" t="s">
        <v>579</v>
      </c>
      <c r="C74" s="12">
        <v>25</v>
      </c>
    </row>
    <row r="75" ht="14.25" spans="1:3">
      <c r="A75" s="8" t="s">
        <v>491</v>
      </c>
      <c r="B75" s="14" t="s">
        <v>580</v>
      </c>
      <c r="C75" s="12">
        <v>28.2</v>
      </c>
    </row>
    <row r="76" ht="14.25" spans="1:3">
      <c r="A76" s="8" t="s">
        <v>486</v>
      </c>
      <c r="B76" s="11" t="s">
        <v>581</v>
      </c>
      <c r="C76" s="12">
        <v>50</v>
      </c>
    </row>
    <row r="77" ht="14.25" spans="1:3">
      <c r="A77" s="8" t="s">
        <v>582</v>
      </c>
      <c r="B77" s="11" t="s">
        <v>583</v>
      </c>
      <c r="C77" s="12">
        <v>8.03</v>
      </c>
    </row>
    <row r="78" ht="15" customHeight="1" spans="1:3">
      <c r="A78" s="15"/>
      <c r="B78" s="17"/>
      <c r="C78" s="12"/>
    </row>
    <row r="79" ht="15" spans="1:3">
      <c r="A79" s="18"/>
      <c r="B79" s="19" t="s">
        <v>584</v>
      </c>
      <c r="C79" s="20">
        <f>SUM(C6:C78)</f>
        <v>1971.97</v>
      </c>
    </row>
  </sheetData>
  <mergeCells count="1">
    <mergeCell ref="A3:C3"/>
  </mergeCells>
  <pageMargins left="0.751388888888889" right="0.751388888888889" top="0.118055555555556" bottom="0.472222222222222" header="0.275" footer="0.354166666666667"/>
  <pageSetup paperSize="9" firstPageNumber="26" orientation="landscape" useFirstPageNumber="1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附件1</vt:lpstr>
      <vt:lpstr>附件2</vt:lpstr>
      <vt:lpstr>附件3</vt:lpstr>
      <vt:lpstr>附件4</vt:lpstr>
      <vt:lpstr>附件5</vt:lpstr>
      <vt:lpstr>附件6</vt:lpstr>
      <vt:lpstr>附件7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提拉米书</cp:lastModifiedBy>
  <dcterms:created xsi:type="dcterms:W3CDTF">2006-09-13T11:21:00Z</dcterms:created>
  <dcterms:modified xsi:type="dcterms:W3CDTF">2023-01-10T02:16:07Z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21C5F0DB6D4642749CFC2D319C400F58</vt:lpwstr>
  </property>
</Properties>
</file>